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waltung\Documents\"/>
    </mc:Choice>
  </mc:AlternateContent>
  <xr:revisionPtr revIDLastSave="0" documentId="8_{A3208F57-7B1C-47ED-AF02-2DE3D1B7EF18}" xr6:coauthVersionLast="47" xr6:coauthVersionMax="47" xr10:uidLastSave="{00000000-0000-0000-0000-000000000000}"/>
  <bookViews>
    <workbookView xWindow="-120" yWindow="-120" windowWidth="38640" windowHeight="21240" firstSheet="3" activeTab="3" xr2:uid="{C08A91FE-13DD-4DD4-AB7D-66D8953AC19C}"/>
  </bookViews>
  <sheets>
    <sheet name="Mehr- und Mindereinnahmen EB " sheetId="7" state="hidden" r:id="rId1"/>
    <sheet name="Mehr-u.Mindereinn. 4 Varianten" sheetId="8" state="hidden" r:id="rId2"/>
    <sheet name="Gebühren Variante entfällt" sheetId="9" state="hidden" r:id="rId3"/>
    <sheet name=" Gebühren ab 01.01.2025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2" l="1"/>
  <c r="D16" i="2"/>
  <c r="C22" i="2"/>
  <c r="D33" i="9"/>
  <c r="C33" i="9"/>
  <c r="B33" i="9"/>
  <c r="D31" i="9"/>
  <c r="C31" i="9"/>
  <c r="B31" i="9"/>
  <c r="D30" i="9"/>
  <c r="C30" i="9"/>
  <c r="B30" i="9"/>
  <c r="C22" i="9"/>
  <c r="B22" i="9" s="1"/>
  <c r="B24" i="9" s="1"/>
  <c r="D17" i="9"/>
  <c r="F17" i="9" s="1"/>
  <c r="F16" i="9"/>
  <c r="D16" i="9"/>
  <c r="D18" i="9" s="1"/>
  <c r="D10" i="9"/>
  <c r="D11" i="9" s="1"/>
  <c r="B11" i="9" l="1"/>
  <c r="E11" i="9"/>
  <c r="C11" i="9"/>
  <c r="F11" i="9"/>
  <c r="C18" i="9"/>
  <c r="B18" i="9"/>
  <c r="F18" i="9"/>
  <c r="E18" i="9"/>
  <c r="I16" i="9"/>
  <c r="D12" i="9"/>
  <c r="B16" i="9"/>
  <c r="D22" i="9"/>
  <c r="E10" i="9"/>
  <c r="C23" i="9"/>
  <c r="C24" i="9"/>
  <c r="I10" i="9"/>
  <c r="C16" i="9"/>
  <c r="I17" i="9"/>
  <c r="E22" i="9"/>
  <c r="B10" i="9"/>
  <c r="B17" i="9"/>
  <c r="C10" i="9"/>
  <c r="I11" i="9"/>
  <c r="E16" i="9"/>
  <c r="C17" i="9"/>
  <c r="I18" i="9"/>
  <c r="G22" i="9"/>
  <c r="G23" i="9"/>
  <c r="G24" i="9"/>
  <c r="I12" i="9"/>
  <c r="E17" i="9"/>
  <c r="F10" i="9"/>
  <c r="G31" i="8"/>
  <c r="G32" i="8"/>
  <c r="G33" i="8"/>
  <c r="G35" i="8"/>
  <c r="G36" i="8"/>
  <c r="G37" i="8"/>
  <c r="G38" i="8"/>
  <c r="G39" i="8"/>
  <c r="G40" i="8"/>
  <c r="G41" i="8"/>
  <c r="G42" i="8"/>
  <c r="G43" i="8"/>
  <c r="G44" i="8"/>
  <c r="G45" i="8"/>
  <c r="G46" i="8"/>
  <c r="K18" i="9" l="1"/>
  <c r="H18" i="9"/>
  <c r="G18" i="9"/>
  <c r="J18" i="9"/>
  <c r="J11" i="9"/>
  <c r="K11" i="9"/>
  <c r="H11" i="9"/>
  <c r="G11" i="9"/>
  <c r="B12" i="9"/>
  <c r="F12" i="9"/>
  <c r="E12" i="9"/>
  <c r="C12" i="9"/>
  <c r="J12" i="9"/>
  <c r="H12" i="9"/>
  <c r="G12" i="9"/>
  <c r="K12" i="9"/>
  <c r="B23" i="9"/>
  <c r="E23" i="9"/>
  <c r="D23" i="9"/>
  <c r="I24" i="9"/>
  <c r="H24" i="9"/>
  <c r="F24" i="9"/>
  <c r="I23" i="9"/>
  <c r="F23" i="9"/>
  <c r="H23" i="9"/>
  <c r="K17" i="9"/>
  <c r="J17" i="9"/>
  <c r="G17" i="9"/>
  <c r="H17" i="9"/>
  <c r="H16" i="9"/>
  <c r="K16" i="9"/>
  <c r="J16" i="9"/>
  <c r="G16" i="9"/>
  <c r="K10" i="9"/>
  <c r="J10" i="9"/>
  <c r="H10" i="9"/>
  <c r="G10" i="9"/>
  <c r="E24" i="9"/>
  <c r="D24" i="9"/>
  <c r="I22" i="9"/>
  <c r="H22" i="9"/>
  <c r="F22" i="9"/>
  <c r="M58" i="8"/>
  <c r="K58" i="8"/>
  <c r="I58" i="8"/>
  <c r="G58" i="8"/>
  <c r="E58" i="8"/>
  <c r="M57" i="8"/>
  <c r="K57" i="8"/>
  <c r="I57" i="8"/>
  <c r="G57" i="8"/>
  <c r="E57" i="8"/>
  <c r="M56" i="8"/>
  <c r="K56" i="8"/>
  <c r="I56" i="8"/>
  <c r="G56" i="8"/>
  <c r="E56" i="8"/>
  <c r="M55" i="8"/>
  <c r="K55" i="8"/>
  <c r="I55" i="8"/>
  <c r="G55" i="8"/>
  <c r="E55" i="8"/>
  <c r="F48" i="8"/>
  <c r="M46" i="8"/>
  <c r="K46" i="8"/>
  <c r="I46" i="8"/>
  <c r="E46" i="8"/>
  <c r="M45" i="8"/>
  <c r="K45" i="8"/>
  <c r="I45" i="8"/>
  <c r="E45" i="8"/>
  <c r="M44" i="8"/>
  <c r="K44" i="8"/>
  <c r="I44" i="8"/>
  <c r="E44" i="8"/>
  <c r="O44" i="8" s="1"/>
  <c r="M43" i="8"/>
  <c r="K43" i="8"/>
  <c r="I43" i="8"/>
  <c r="E43" i="8"/>
  <c r="M42" i="8"/>
  <c r="K42" i="8"/>
  <c r="I42" i="8"/>
  <c r="E42" i="8"/>
  <c r="M41" i="8"/>
  <c r="K41" i="8"/>
  <c r="I41" i="8"/>
  <c r="E41" i="8"/>
  <c r="M40" i="8"/>
  <c r="K40" i="8"/>
  <c r="I40" i="8"/>
  <c r="E40" i="8"/>
  <c r="M39" i="8"/>
  <c r="K39" i="8"/>
  <c r="I39" i="8"/>
  <c r="E39" i="8"/>
  <c r="M38" i="8"/>
  <c r="R38" i="8" s="1"/>
  <c r="K38" i="8"/>
  <c r="Q38" i="8" s="1"/>
  <c r="I38" i="8"/>
  <c r="P38" i="8" s="1"/>
  <c r="E38" i="8"/>
  <c r="O38" i="8" s="1"/>
  <c r="M37" i="8"/>
  <c r="K37" i="8"/>
  <c r="I37" i="8"/>
  <c r="E37" i="8"/>
  <c r="M36" i="8"/>
  <c r="K36" i="8"/>
  <c r="I36" i="8"/>
  <c r="E36" i="8"/>
  <c r="O36" i="8" s="1"/>
  <c r="M35" i="8"/>
  <c r="K35" i="8"/>
  <c r="I35" i="8"/>
  <c r="E35" i="8"/>
  <c r="M33" i="8"/>
  <c r="K33" i="8"/>
  <c r="I33" i="8"/>
  <c r="P33" i="8" s="1"/>
  <c r="E33" i="8"/>
  <c r="O33" i="8" s="1"/>
  <c r="M32" i="8"/>
  <c r="R32" i="8" s="1"/>
  <c r="K32" i="8"/>
  <c r="I32" i="8"/>
  <c r="E32" i="8"/>
  <c r="M31" i="8"/>
  <c r="K31" i="8"/>
  <c r="I31" i="8"/>
  <c r="E31" i="8"/>
  <c r="M22" i="8"/>
  <c r="K22" i="8"/>
  <c r="I22" i="8"/>
  <c r="G22" i="8"/>
  <c r="E22" i="8"/>
  <c r="M21" i="8"/>
  <c r="K21" i="8"/>
  <c r="I21" i="8"/>
  <c r="G21" i="8"/>
  <c r="E21" i="8"/>
  <c r="M20" i="8"/>
  <c r="K20" i="8"/>
  <c r="I20" i="8"/>
  <c r="G20" i="8"/>
  <c r="E20" i="8"/>
  <c r="M19" i="8"/>
  <c r="K19" i="8"/>
  <c r="I19" i="8"/>
  <c r="G19" i="8"/>
  <c r="E19" i="8"/>
  <c r="M18" i="8"/>
  <c r="K18" i="8"/>
  <c r="I18" i="8"/>
  <c r="G18" i="8"/>
  <c r="E18" i="8"/>
  <c r="M17" i="8"/>
  <c r="K17" i="8"/>
  <c r="I17" i="8"/>
  <c r="G17" i="8"/>
  <c r="E17" i="8"/>
  <c r="M16" i="8"/>
  <c r="K16" i="8"/>
  <c r="I16" i="8"/>
  <c r="G16" i="8"/>
  <c r="E16" i="8"/>
  <c r="M15" i="8"/>
  <c r="K15" i="8"/>
  <c r="I15" i="8"/>
  <c r="G15" i="8"/>
  <c r="E15" i="8"/>
  <c r="M14" i="8"/>
  <c r="K14" i="8"/>
  <c r="I14" i="8"/>
  <c r="G14" i="8"/>
  <c r="E14" i="8"/>
  <c r="M13" i="8"/>
  <c r="K13" i="8"/>
  <c r="I13" i="8"/>
  <c r="G13" i="8"/>
  <c r="E13" i="8"/>
  <c r="M12" i="8"/>
  <c r="K12" i="8"/>
  <c r="I12" i="8"/>
  <c r="G12" i="8"/>
  <c r="E12" i="8"/>
  <c r="M11" i="8"/>
  <c r="K11" i="8"/>
  <c r="I11" i="8"/>
  <c r="G11" i="8"/>
  <c r="E11" i="8"/>
  <c r="M9" i="8"/>
  <c r="K9" i="8"/>
  <c r="I9" i="8"/>
  <c r="G9" i="8"/>
  <c r="E9" i="8"/>
  <c r="M8" i="8"/>
  <c r="K8" i="8"/>
  <c r="I8" i="8"/>
  <c r="G8" i="8"/>
  <c r="E8" i="8"/>
  <c r="M7" i="8"/>
  <c r="K7" i="8"/>
  <c r="I7" i="8"/>
  <c r="G7" i="8"/>
  <c r="E7" i="8"/>
  <c r="AG59" i="7"/>
  <c r="AC59" i="7"/>
  <c r="Y59" i="7"/>
  <c r="W59" i="7"/>
  <c r="U59" i="7"/>
  <c r="AF59" i="7" s="1"/>
  <c r="S59" i="7"/>
  <c r="AE59" i="7" s="1"/>
  <c r="Q59" i="7"/>
  <c r="P61" i="7" s="1"/>
  <c r="O59" i="7"/>
  <c r="M59" i="7"/>
  <c r="AB59" i="7" s="1"/>
  <c r="K59" i="7"/>
  <c r="AA59" i="7" s="1"/>
  <c r="I59" i="7"/>
  <c r="Z59" i="7" s="1"/>
  <c r="G59" i="7"/>
  <c r="E59" i="7"/>
  <c r="AF58" i="7"/>
  <c r="AB58" i="7"/>
  <c r="W58" i="7"/>
  <c r="AG58" i="7" s="1"/>
  <c r="U58" i="7"/>
  <c r="S58" i="7"/>
  <c r="AE58" i="7" s="1"/>
  <c r="Q58" i="7"/>
  <c r="AD58" i="7" s="1"/>
  <c r="O58" i="7"/>
  <c r="AC58" i="7" s="1"/>
  <c r="M58" i="7"/>
  <c r="K58" i="7"/>
  <c r="AA58" i="7" s="1"/>
  <c r="I58" i="7"/>
  <c r="Z58" i="7" s="1"/>
  <c r="G58" i="7"/>
  <c r="Y58" i="7" s="1"/>
  <c r="E58" i="7"/>
  <c r="W57" i="7"/>
  <c r="AG57" i="7" s="1"/>
  <c r="U57" i="7"/>
  <c r="AF57" i="7" s="1"/>
  <c r="S57" i="7"/>
  <c r="Q57" i="7"/>
  <c r="AD57" i="7" s="1"/>
  <c r="O57" i="7"/>
  <c r="AC57" i="7" s="1"/>
  <c r="M57" i="7"/>
  <c r="AB57" i="7" s="1"/>
  <c r="K57" i="7"/>
  <c r="I57" i="7"/>
  <c r="Z57" i="7" s="1"/>
  <c r="G57" i="7"/>
  <c r="Y57" i="7" s="1"/>
  <c r="E57" i="7"/>
  <c r="AE57" i="7" s="1"/>
  <c r="AD56" i="7"/>
  <c r="Z56" i="7"/>
  <c r="W56" i="7"/>
  <c r="AG56" i="7" s="1"/>
  <c r="U56" i="7"/>
  <c r="AF56" i="7" s="1"/>
  <c r="S56" i="7"/>
  <c r="AE56" i="7" s="1"/>
  <c r="Q56" i="7"/>
  <c r="O56" i="7"/>
  <c r="N61" i="7" s="1"/>
  <c r="M56" i="7"/>
  <c r="L61" i="7" s="1"/>
  <c r="K56" i="7"/>
  <c r="AA56" i="7" s="1"/>
  <c r="I56" i="7"/>
  <c r="G56" i="7"/>
  <c r="Y56" i="7" s="1"/>
  <c r="E56" i="7"/>
  <c r="D60" i="7" s="1"/>
  <c r="AD47" i="7"/>
  <c r="Z47" i="7"/>
  <c r="W47" i="7"/>
  <c r="AG47" i="7" s="1"/>
  <c r="U47" i="7"/>
  <c r="AF47" i="7" s="1"/>
  <c r="S47" i="7"/>
  <c r="AE47" i="7" s="1"/>
  <c r="Q47" i="7"/>
  <c r="O47" i="7"/>
  <c r="AC47" i="7" s="1"/>
  <c r="M47" i="7"/>
  <c r="AB47" i="7" s="1"/>
  <c r="K47" i="7"/>
  <c r="AA47" i="7" s="1"/>
  <c r="I47" i="7"/>
  <c r="G47" i="7"/>
  <c r="Y47" i="7" s="1"/>
  <c r="E47" i="7"/>
  <c r="AG46" i="7"/>
  <c r="AC46" i="7"/>
  <c r="Y46" i="7"/>
  <c r="W46" i="7"/>
  <c r="U46" i="7"/>
  <c r="AF46" i="7" s="1"/>
  <c r="S46" i="7"/>
  <c r="AE46" i="7" s="1"/>
  <c r="Q46" i="7"/>
  <c r="AD46" i="7" s="1"/>
  <c r="O46" i="7"/>
  <c r="M46" i="7"/>
  <c r="AB46" i="7" s="1"/>
  <c r="K46" i="7"/>
  <c r="AA46" i="7" s="1"/>
  <c r="I46" i="7"/>
  <c r="Z46" i="7" s="1"/>
  <c r="G46" i="7"/>
  <c r="E46" i="7"/>
  <c r="AF45" i="7"/>
  <c r="AB45" i="7"/>
  <c r="W45" i="7"/>
  <c r="AG45" i="7" s="1"/>
  <c r="U45" i="7"/>
  <c r="S45" i="7"/>
  <c r="AE45" i="7" s="1"/>
  <c r="Q45" i="7"/>
  <c r="AD45" i="7" s="1"/>
  <c r="O45" i="7"/>
  <c r="AC45" i="7" s="1"/>
  <c r="M45" i="7"/>
  <c r="K45" i="7"/>
  <c r="AA45" i="7" s="1"/>
  <c r="I45" i="7"/>
  <c r="Z45" i="7" s="1"/>
  <c r="G45" i="7"/>
  <c r="Y45" i="7" s="1"/>
  <c r="E45" i="7"/>
  <c r="W44" i="7"/>
  <c r="AG44" i="7" s="1"/>
  <c r="U44" i="7"/>
  <c r="AF44" i="7" s="1"/>
  <c r="S44" i="7"/>
  <c r="Q44" i="7"/>
  <c r="AD44" i="7" s="1"/>
  <c r="O44" i="7"/>
  <c r="AC44" i="7" s="1"/>
  <c r="M44" i="7"/>
  <c r="AB44" i="7" s="1"/>
  <c r="K44" i="7"/>
  <c r="I44" i="7"/>
  <c r="Z44" i="7" s="1"/>
  <c r="G44" i="7"/>
  <c r="Y44" i="7" s="1"/>
  <c r="E44" i="7"/>
  <c r="AE44" i="7" s="1"/>
  <c r="AD43" i="7"/>
  <c r="Z43" i="7"/>
  <c r="W43" i="7"/>
  <c r="AG43" i="7" s="1"/>
  <c r="U43" i="7"/>
  <c r="AF43" i="7" s="1"/>
  <c r="S43" i="7"/>
  <c r="AE43" i="7" s="1"/>
  <c r="Q43" i="7"/>
  <c r="O43" i="7"/>
  <c r="AC43" i="7" s="1"/>
  <c r="M43" i="7"/>
  <c r="AB43" i="7" s="1"/>
  <c r="K43" i="7"/>
  <c r="AA43" i="7" s="1"/>
  <c r="I43" i="7"/>
  <c r="G43" i="7"/>
  <c r="Y43" i="7" s="1"/>
  <c r="E43" i="7"/>
  <c r="AG42" i="7"/>
  <c r="AC42" i="7"/>
  <c r="Y42" i="7"/>
  <c r="W42" i="7"/>
  <c r="U42" i="7"/>
  <c r="AF42" i="7" s="1"/>
  <c r="S42" i="7"/>
  <c r="AE42" i="7" s="1"/>
  <c r="Q42" i="7"/>
  <c r="AD42" i="7" s="1"/>
  <c r="O42" i="7"/>
  <c r="M42" i="7"/>
  <c r="AB42" i="7" s="1"/>
  <c r="K42" i="7"/>
  <c r="AA42" i="7" s="1"/>
  <c r="I42" i="7"/>
  <c r="Z42" i="7" s="1"/>
  <c r="G42" i="7"/>
  <c r="E42" i="7"/>
  <c r="AF41" i="7"/>
  <c r="AB41" i="7"/>
  <c r="W41" i="7"/>
  <c r="AG41" i="7" s="1"/>
  <c r="U41" i="7"/>
  <c r="S41" i="7"/>
  <c r="AE41" i="7" s="1"/>
  <c r="Q41" i="7"/>
  <c r="AD41" i="7" s="1"/>
  <c r="O41" i="7"/>
  <c r="AC41" i="7" s="1"/>
  <c r="M41" i="7"/>
  <c r="K41" i="7"/>
  <c r="AA41" i="7" s="1"/>
  <c r="I41" i="7"/>
  <c r="Z41" i="7" s="1"/>
  <c r="G41" i="7"/>
  <c r="Y41" i="7" s="1"/>
  <c r="E41" i="7"/>
  <c r="AA40" i="7"/>
  <c r="W40" i="7"/>
  <c r="AG40" i="7" s="1"/>
  <c r="U40" i="7"/>
  <c r="AF40" i="7" s="1"/>
  <c r="S40" i="7"/>
  <c r="Q40" i="7"/>
  <c r="AD40" i="7" s="1"/>
  <c r="O40" i="7"/>
  <c r="AC40" i="7" s="1"/>
  <c r="M40" i="7"/>
  <c r="AB40" i="7" s="1"/>
  <c r="K40" i="7"/>
  <c r="I40" i="7"/>
  <c r="Z40" i="7" s="1"/>
  <c r="G40" i="7"/>
  <c r="Y40" i="7" s="1"/>
  <c r="E40" i="7"/>
  <c r="AE40" i="7" s="1"/>
  <c r="AD39" i="7"/>
  <c r="Z39" i="7"/>
  <c r="W39" i="7"/>
  <c r="AG39" i="7" s="1"/>
  <c r="U39" i="7"/>
  <c r="AF39" i="7" s="1"/>
  <c r="S39" i="7"/>
  <c r="AE39" i="7" s="1"/>
  <c r="Q39" i="7"/>
  <c r="O39" i="7"/>
  <c r="AC39" i="7" s="1"/>
  <c r="M39" i="7"/>
  <c r="AB39" i="7" s="1"/>
  <c r="K39" i="7"/>
  <c r="AA39" i="7" s="1"/>
  <c r="I39" i="7"/>
  <c r="G39" i="7"/>
  <c r="Y39" i="7" s="1"/>
  <c r="E39" i="7"/>
  <c r="AG38" i="7"/>
  <c r="AC38" i="7"/>
  <c r="Y38" i="7"/>
  <c r="W38" i="7"/>
  <c r="U38" i="7"/>
  <c r="AF38" i="7" s="1"/>
  <c r="S38" i="7"/>
  <c r="AE38" i="7" s="1"/>
  <c r="Q38" i="7"/>
  <c r="AD38" i="7" s="1"/>
  <c r="O38" i="7"/>
  <c r="M38" i="7"/>
  <c r="AB38" i="7" s="1"/>
  <c r="K38" i="7"/>
  <c r="AA38" i="7" s="1"/>
  <c r="I38" i="7"/>
  <c r="Z38" i="7" s="1"/>
  <c r="G38" i="7"/>
  <c r="E38" i="7"/>
  <c r="AF37" i="7"/>
  <c r="AB37" i="7"/>
  <c r="W37" i="7"/>
  <c r="AG37" i="7" s="1"/>
  <c r="U37" i="7"/>
  <c r="S37" i="7"/>
  <c r="AE37" i="7" s="1"/>
  <c r="Q37" i="7"/>
  <c r="AD37" i="7" s="1"/>
  <c r="O37" i="7"/>
  <c r="AC37" i="7" s="1"/>
  <c r="M37" i="7"/>
  <c r="K37" i="7"/>
  <c r="AA37" i="7" s="1"/>
  <c r="I37" i="7"/>
  <c r="Z37" i="7" s="1"/>
  <c r="G37" i="7"/>
  <c r="Y37" i="7" s="1"/>
  <c r="E37" i="7"/>
  <c r="W36" i="7"/>
  <c r="AG36" i="7" s="1"/>
  <c r="U36" i="7"/>
  <c r="AF36" i="7" s="1"/>
  <c r="S36" i="7"/>
  <c r="Q36" i="7"/>
  <c r="AD36" i="7" s="1"/>
  <c r="O36" i="7"/>
  <c r="AC36" i="7" s="1"/>
  <c r="M36" i="7"/>
  <c r="AB36" i="7" s="1"/>
  <c r="K36" i="7"/>
  <c r="I36" i="7"/>
  <c r="G36" i="7"/>
  <c r="Y36" i="7" s="1"/>
  <c r="E36" i="7"/>
  <c r="AE36" i="7" s="1"/>
  <c r="AD35" i="7"/>
  <c r="Z35" i="7"/>
  <c r="W35" i="7"/>
  <c r="AG35" i="7" s="1"/>
  <c r="U35" i="7"/>
  <c r="AF35" i="7" s="1"/>
  <c r="S35" i="7"/>
  <c r="AE35" i="7" s="1"/>
  <c r="Q35" i="7"/>
  <c r="O35" i="7"/>
  <c r="M35" i="7"/>
  <c r="AB35" i="7" s="1"/>
  <c r="K35" i="7"/>
  <c r="AA35" i="7" s="1"/>
  <c r="I35" i="7"/>
  <c r="G35" i="7"/>
  <c r="Y35" i="7" s="1"/>
  <c r="E35" i="7"/>
  <c r="AC35" i="7" s="1"/>
  <c r="AD33" i="7"/>
  <c r="Z33" i="7"/>
  <c r="W33" i="7"/>
  <c r="AG33" i="7" s="1"/>
  <c r="U33" i="7"/>
  <c r="AF33" i="7" s="1"/>
  <c r="S33" i="7"/>
  <c r="AE33" i="7" s="1"/>
  <c r="Q33" i="7"/>
  <c r="O33" i="7"/>
  <c r="AC33" i="7" s="1"/>
  <c r="M33" i="7"/>
  <c r="AB33" i="7" s="1"/>
  <c r="K33" i="7"/>
  <c r="J49" i="7" s="1"/>
  <c r="I33" i="7"/>
  <c r="G33" i="7"/>
  <c r="Y33" i="7" s="1"/>
  <c r="E33" i="7"/>
  <c r="AG32" i="7"/>
  <c r="AC32" i="7"/>
  <c r="Y32" i="7"/>
  <c r="W32" i="7"/>
  <c r="U32" i="7"/>
  <c r="AF32" i="7" s="1"/>
  <c r="S32" i="7"/>
  <c r="AE32" i="7" s="1"/>
  <c r="Q32" i="7"/>
  <c r="AD32" i="7" s="1"/>
  <c r="O32" i="7"/>
  <c r="M32" i="7"/>
  <c r="AB32" i="7" s="1"/>
  <c r="K32" i="7"/>
  <c r="AA32" i="7" s="1"/>
  <c r="I32" i="7"/>
  <c r="Z32" i="7" s="1"/>
  <c r="G32" i="7"/>
  <c r="E32" i="7"/>
  <c r="AF31" i="7"/>
  <c r="AF34" i="7" s="1"/>
  <c r="AB31" i="7"/>
  <c r="W31" i="7"/>
  <c r="AG31" i="7" s="1"/>
  <c r="AG34" i="7" s="1"/>
  <c r="U31" i="7"/>
  <c r="S31" i="7"/>
  <c r="AE31" i="7" s="1"/>
  <c r="Q31" i="7"/>
  <c r="P49" i="7" s="1"/>
  <c r="O31" i="7"/>
  <c r="AC31" i="7" s="1"/>
  <c r="M31" i="7"/>
  <c r="L49" i="7" s="1"/>
  <c r="K31" i="7"/>
  <c r="AA31" i="7" s="1"/>
  <c r="I31" i="7"/>
  <c r="H49" i="7" s="1"/>
  <c r="G31" i="7"/>
  <c r="F49" i="7" s="1"/>
  <c r="E31" i="7"/>
  <c r="AF22" i="7"/>
  <c r="AB22" i="7"/>
  <c r="W22" i="7"/>
  <c r="AG22" i="7" s="1"/>
  <c r="U22" i="7"/>
  <c r="S22" i="7"/>
  <c r="AE22" i="7" s="1"/>
  <c r="Q22" i="7"/>
  <c r="AD22" i="7" s="1"/>
  <c r="O22" i="7"/>
  <c r="AC22" i="7" s="1"/>
  <c r="M22" i="7"/>
  <c r="K22" i="7"/>
  <c r="AA22" i="7" s="1"/>
  <c r="I22" i="7"/>
  <c r="Z22" i="7" s="1"/>
  <c r="G22" i="7"/>
  <c r="Y22" i="7" s="1"/>
  <c r="E22" i="7"/>
  <c r="W21" i="7"/>
  <c r="AG21" i="7" s="1"/>
  <c r="U21" i="7"/>
  <c r="AF21" i="7" s="1"/>
  <c r="S21" i="7"/>
  <c r="Q21" i="7"/>
  <c r="AD21" i="7" s="1"/>
  <c r="O21" i="7"/>
  <c r="AC21" i="7" s="1"/>
  <c r="M21" i="7"/>
  <c r="AB21" i="7" s="1"/>
  <c r="K21" i="7"/>
  <c r="I21" i="7"/>
  <c r="Z21" i="7" s="1"/>
  <c r="G21" i="7"/>
  <c r="Y21" i="7" s="1"/>
  <c r="E21" i="7"/>
  <c r="AA21" i="7" s="1"/>
  <c r="AD20" i="7"/>
  <c r="Z20" i="7"/>
  <c r="W20" i="7"/>
  <c r="AG20" i="7" s="1"/>
  <c r="U20" i="7"/>
  <c r="AF20" i="7" s="1"/>
  <c r="S20" i="7"/>
  <c r="AE20" i="7" s="1"/>
  <c r="Q20" i="7"/>
  <c r="O20" i="7"/>
  <c r="AC20" i="7" s="1"/>
  <c r="M20" i="7"/>
  <c r="AB20" i="7" s="1"/>
  <c r="K20" i="7"/>
  <c r="AA20" i="7" s="1"/>
  <c r="I20" i="7"/>
  <c r="G20" i="7"/>
  <c r="Y20" i="7" s="1"/>
  <c r="E20" i="7"/>
  <c r="AG19" i="7"/>
  <c r="AC19" i="7"/>
  <c r="Y19" i="7"/>
  <c r="W19" i="7"/>
  <c r="U19" i="7"/>
  <c r="S19" i="7"/>
  <c r="AE19" i="7" s="1"/>
  <c r="Q19" i="7"/>
  <c r="AD19" i="7" s="1"/>
  <c r="O19" i="7"/>
  <c r="M19" i="7"/>
  <c r="AB19" i="7" s="1"/>
  <c r="K19" i="7"/>
  <c r="AA19" i="7" s="1"/>
  <c r="I19" i="7"/>
  <c r="Z19" i="7" s="1"/>
  <c r="G19" i="7"/>
  <c r="E19" i="7"/>
  <c r="AF19" i="7" s="1"/>
  <c r="AF18" i="7"/>
  <c r="AB18" i="7"/>
  <c r="W18" i="7"/>
  <c r="AG18" i="7" s="1"/>
  <c r="U18" i="7"/>
  <c r="S18" i="7"/>
  <c r="AE18" i="7" s="1"/>
  <c r="Q18" i="7"/>
  <c r="AD18" i="7" s="1"/>
  <c r="O18" i="7"/>
  <c r="AC18" i="7" s="1"/>
  <c r="M18" i="7"/>
  <c r="K18" i="7"/>
  <c r="AA18" i="7" s="1"/>
  <c r="I18" i="7"/>
  <c r="Z18" i="7" s="1"/>
  <c r="G18" i="7"/>
  <c r="Y18" i="7" s="1"/>
  <c r="E18" i="7"/>
  <c r="AA17" i="7"/>
  <c r="W17" i="7"/>
  <c r="AG17" i="7" s="1"/>
  <c r="U17" i="7"/>
  <c r="AF17" i="7" s="1"/>
  <c r="S17" i="7"/>
  <c r="Q17" i="7"/>
  <c r="AD17" i="7" s="1"/>
  <c r="O17" i="7"/>
  <c r="AC17" i="7" s="1"/>
  <c r="M17" i="7"/>
  <c r="AB17" i="7" s="1"/>
  <c r="K17" i="7"/>
  <c r="I17" i="7"/>
  <c r="Z17" i="7" s="1"/>
  <c r="G17" i="7"/>
  <c r="Y17" i="7" s="1"/>
  <c r="E17" i="7"/>
  <c r="AE17" i="7" s="1"/>
  <c r="AD16" i="7"/>
  <c r="Z16" i="7"/>
  <c r="W16" i="7"/>
  <c r="AG16" i="7" s="1"/>
  <c r="U16" i="7"/>
  <c r="AF16" i="7" s="1"/>
  <c r="S16" i="7"/>
  <c r="AE16" i="7" s="1"/>
  <c r="Q16" i="7"/>
  <c r="O16" i="7"/>
  <c r="AC16" i="7" s="1"/>
  <c r="M16" i="7"/>
  <c r="AB16" i="7" s="1"/>
  <c r="K16" i="7"/>
  <c r="AA16" i="7" s="1"/>
  <c r="I16" i="7"/>
  <c r="G16" i="7"/>
  <c r="Y16" i="7" s="1"/>
  <c r="E16" i="7"/>
  <c r="AG15" i="7"/>
  <c r="AC15" i="7"/>
  <c r="Y15" i="7"/>
  <c r="W15" i="7"/>
  <c r="U15" i="7"/>
  <c r="AF15" i="7" s="1"/>
  <c r="S15" i="7"/>
  <c r="AE15" i="7" s="1"/>
  <c r="Q15" i="7"/>
  <c r="AD15" i="7" s="1"/>
  <c r="O15" i="7"/>
  <c r="M15" i="7"/>
  <c r="AB15" i="7" s="1"/>
  <c r="K15" i="7"/>
  <c r="AA15" i="7" s="1"/>
  <c r="I15" i="7"/>
  <c r="Z15" i="7" s="1"/>
  <c r="G15" i="7"/>
  <c r="E15" i="7"/>
  <c r="AF14" i="7"/>
  <c r="AB14" i="7"/>
  <c r="W14" i="7"/>
  <c r="AG14" i="7" s="1"/>
  <c r="U14" i="7"/>
  <c r="S14" i="7"/>
  <c r="AE14" i="7" s="1"/>
  <c r="Q14" i="7"/>
  <c r="AD14" i="7" s="1"/>
  <c r="O14" i="7"/>
  <c r="AC14" i="7" s="1"/>
  <c r="M14" i="7"/>
  <c r="K14" i="7"/>
  <c r="AA14" i="7" s="1"/>
  <c r="I14" i="7"/>
  <c r="Z14" i="7" s="1"/>
  <c r="G14" i="7"/>
  <c r="Y14" i="7" s="1"/>
  <c r="E14" i="7"/>
  <c r="W13" i="7"/>
  <c r="AG13" i="7" s="1"/>
  <c r="U13" i="7"/>
  <c r="AF13" i="7" s="1"/>
  <c r="S13" i="7"/>
  <c r="Q13" i="7"/>
  <c r="AD13" i="7" s="1"/>
  <c r="O13" i="7"/>
  <c r="AC13" i="7" s="1"/>
  <c r="M13" i="7"/>
  <c r="AB13" i="7" s="1"/>
  <c r="K13" i="7"/>
  <c r="I13" i="7"/>
  <c r="Z13" i="7" s="1"/>
  <c r="G13" i="7"/>
  <c r="Y13" i="7" s="1"/>
  <c r="E13" i="7"/>
  <c r="AA13" i="7" s="1"/>
  <c r="AD12" i="7"/>
  <c r="Z12" i="7"/>
  <c r="W12" i="7"/>
  <c r="AG12" i="7" s="1"/>
  <c r="U12" i="7"/>
  <c r="AF12" i="7" s="1"/>
  <c r="S12" i="7"/>
  <c r="AE12" i="7" s="1"/>
  <c r="Q12" i="7"/>
  <c r="O12" i="7"/>
  <c r="AC12" i="7" s="1"/>
  <c r="M12" i="7"/>
  <c r="AB12" i="7" s="1"/>
  <c r="K12" i="7"/>
  <c r="AA12" i="7" s="1"/>
  <c r="I12" i="7"/>
  <c r="G12" i="7"/>
  <c r="Y12" i="7" s="1"/>
  <c r="E12" i="7"/>
  <c r="AG11" i="7"/>
  <c r="AC11" i="7"/>
  <c r="Y11" i="7"/>
  <c r="W11" i="7"/>
  <c r="U11" i="7"/>
  <c r="AF11" i="7" s="1"/>
  <c r="S11" i="7"/>
  <c r="AE11" i="7" s="1"/>
  <c r="Q11" i="7"/>
  <c r="AD11" i="7" s="1"/>
  <c r="O11" i="7"/>
  <c r="M11" i="7"/>
  <c r="AB11" i="7" s="1"/>
  <c r="K11" i="7"/>
  <c r="AA11" i="7" s="1"/>
  <c r="I11" i="7"/>
  <c r="Z11" i="7" s="1"/>
  <c r="G11" i="7"/>
  <c r="E11" i="7"/>
  <c r="AF10" i="7"/>
  <c r="AB10" i="7"/>
  <c r="W10" i="7"/>
  <c r="AG10" i="7" s="1"/>
  <c r="U10" i="7"/>
  <c r="S10" i="7"/>
  <c r="AE10" i="7" s="1"/>
  <c r="Q10" i="7"/>
  <c r="AD10" i="7" s="1"/>
  <c r="O10" i="7"/>
  <c r="AC10" i="7" s="1"/>
  <c r="AC23" i="7" s="1"/>
  <c r="M10" i="7"/>
  <c r="K10" i="7"/>
  <c r="AA10" i="7" s="1"/>
  <c r="I10" i="7"/>
  <c r="Z10" i="7" s="1"/>
  <c r="G10" i="7"/>
  <c r="Y10" i="7" s="1"/>
  <c r="E10" i="7"/>
  <c r="AF8" i="7"/>
  <c r="AB8" i="7"/>
  <c r="W8" i="7"/>
  <c r="AG8" i="7" s="1"/>
  <c r="U8" i="7"/>
  <c r="S8" i="7"/>
  <c r="AE8" i="7" s="1"/>
  <c r="Q8" i="7"/>
  <c r="AD8" i="7" s="1"/>
  <c r="O8" i="7"/>
  <c r="AC8" i="7" s="1"/>
  <c r="M8" i="7"/>
  <c r="K8" i="7"/>
  <c r="AA8" i="7" s="1"/>
  <c r="I8" i="7"/>
  <c r="Z8" i="7" s="1"/>
  <c r="G8" i="7"/>
  <c r="Y8" i="7" s="1"/>
  <c r="E8" i="7"/>
  <c r="W7" i="7"/>
  <c r="AG7" i="7" s="1"/>
  <c r="U7" i="7"/>
  <c r="AF7" i="7" s="1"/>
  <c r="S7" i="7"/>
  <c r="Q7" i="7"/>
  <c r="AD7" i="7" s="1"/>
  <c r="O7" i="7"/>
  <c r="AC7" i="7" s="1"/>
  <c r="M7" i="7"/>
  <c r="AB7" i="7" s="1"/>
  <c r="K7" i="7"/>
  <c r="I7" i="7"/>
  <c r="G7" i="7"/>
  <c r="Z7" i="7" s="1"/>
  <c r="E7" i="7"/>
  <c r="AE7" i="7" s="1"/>
  <c r="AD6" i="7"/>
  <c r="Z6" i="7"/>
  <c r="Z9" i="7" s="1"/>
  <c r="W6" i="7"/>
  <c r="AG6" i="7" s="1"/>
  <c r="U6" i="7"/>
  <c r="AF6" i="7" s="1"/>
  <c r="AF9" i="7" s="1"/>
  <c r="S6" i="7"/>
  <c r="AE6" i="7" s="1"/>
  <c r="AE9" i="7" s="1"/>
  <c r="Q6" i="7"/>
  <c r="P24" i="7" s="1"/>
  <c r="O6" i="7"/>
  <c r="AC6" i="7" s="1"/>
  <c r="AC9" i="7" s="1"/>
  <c r="M6" i="7"/>
  <c r="L24" i="7" s="1"/>
  <c r="K6" i="7"/>
  <c r="J24" i="7" s="1"/>
  <c r="I6" i="7"/>
  <c r="H24" i="7" s="1"/>
  <c r="G6" i="7"/>
  <c r="Y6" i="7" s="1"/>
  <c r="E6" i="7"/>
  <c r="D23" i="7" s="1"/>
  <c r="R37" i="8" l="1"/>
  <c r="P18" i="8"/>
  <c r="P43" i="8"/>
  <c r="O9" i="8"/>
  <c r="P13" i="8"/>
  <c r="O18" i="8"/>
  <c r="O21" i="8"/>
  <c r="O56" i="8"/>
  <c r="O13" i="8"/>
  <c r="P9" i="8"/>
  <c r="P56" i="8"/>
  <c r="Q18" i="8"/>
  <c r="R9" i="8"/>
  <c r="Q43" i="8"/>
  <c r="R56" i="8"/>
  <c r="R45" i="8"/>
  <c r="O11" i="8"/>
  <c r="P32" i="8"/>
  <c r="R46" i="8"/>
  <c r="R39" i="8"/>
  <c r="P17" i="8"/>
  <c r="P8" i="8"/>
  <c r="Q36" i="8"/>
  <c r="P57" i="8"/>
  <c r="R17" i="8"/>
  <c r="R36" i="8"/>
  <c r="O39" i="8"/>
  <c r="R33" i="8"/>
  <c r="L60" i="8"/>
  <c r="R43" i="8"/>
  <c r="Q56" i="8"/>
  <c r="O17" i="8"/>
  <c r="O14" i="8"/>
  <c r="Q33" i="8"/>
  <c r="P36" i="8"/>
  <c r="P44" i="8"/>
  <c r="J60" i="8"/>
  <c r="O57" i="8"/>
  <c r="P14" i="8"/>
  <c r="O15" i="8"/>
  <c r="O16" i="8"/>
  <c r="R18" i="8"/>
  <c r="P22" i="8"/>
  <c r="O31" i="8"/>
  <c r="O32" i="8"/>
  <c r="Q40" i="8"/>
  <c r="P41" i="8"/>
  <c r="P45" i="8"/>
  <c r="O46" i="8"/>
  <c r="P11" i="8"/>
  <c r="Q14" i="8"/>
  <c r="P15" i="8"/>
  <c r="Q22" i="8"/>
  <c r="Q35" i="8"/>
  <c r="R40" i="8"/>
  <c r="P46" i="8"/>
  <c r="D47" i="8"/>
  <c r="Q11" i="8"/>
  <c r="Q13" i="8"/>
  <c r="R14" i="8"/>
  <c r="Q15" i="8"/>
  <c r="R22" i="8"/>
  <c r="Q32" i="8"/>
  <c r="Q46" i="8"/>
  <c r="O22" i="8"/>
  <c r="P40" i="8"/>
  <c r="R8" i="8"/>
  <c r="R11" i="8"/>
  <c r="R15" i="8"/>
  <c r="R16" i="8"/>
  <c r="O43" i="8"/>
  <c r="Q17" i="8"/>
  <c r="P21" i="8"/>
  <c r="P37" i="8"/>
  <c r="P58" i="8"/>
  <c r="O41" i="8"/>
  <c r="F24" i="8"/>
  <c r="R12" i="8"/>
  <c r="Q37" i="8"/>
  <c r="Q42" i="8"/>
  <c r="J24" i="8"/>
  <c r="Q9" i="8"/>
  <c r="Q16" i="8"/>
  <c r="P12" i="8"/>
  <c r="P19" i="8"/>
  <c r="Q20" i="8"/>
  <c r="D23" i="8"/>
  <c r="P7" i="8"/>
  <c r="O19" i="8"/>
  <c r="Q7" i="8"/>
  <c r="Q19" i="8"/>
  <c r="R20" i="8"/>
  <c r="R19" i="8"/>
  <c r="O20" i="8"/>
  <c r="Q12" i="8"/>
  <c r="P20" i="8"/>
  <c r="H48" i="8"/>
  <c r="D59" i="8"/>
  <c r="Q55" i="8"/>
  <c r="O12" i="8"/>
  <c r="J48" i="8"/>
  <c r="Q31" i="8"/>
  <c r="P31" i="8"/>
  <c r="P34" i="8" s="1"/>
  <c r="O55" i="8"/>
  <c r="R13" i="8"/>
  <c r="R21" i="8"/>
  <c r="H24" i="8"/>
  <c r="H60" i="8"/>
  <c r="L48" i="8"/>
  <c r="O45" i="8"/>
  <c r="P55" i="8"/>
  <c r="R55" i="8"/>
  <c r="Q58" i="8"/>
  <c r="R42" i="8"/>
  <c r="Q45" i="8"/>
  <c r="L24" i="8"/>
  <c r="O8" i="8"/>
  <c r="O35" i="8"/>
  <c r="P39" i="8"/>
  <c r="Q44" i="8"/>
  <c r="R57" i="8"/>
  <c r="O58" i="8"/>
  <c r="O7" i="8"/>
  <c r="O42" i="8"/>
  <c r="P16" i="8"/>
  <c r="P42" i="8"/>
  <c r="Q57" i="8"/>
  <c r="R58" i="8"/>
  <c r="R7" i="8"/>
  <c r="Q8" i="8"/>
  <c r="Q21" i="8"/>
  <c r="P35" i="8"/>
  <c r="R35" i="8"/>
  <c r="O37" i="8"/>
  <c r="Q39" i="8"/>
  <c r="R41" i="8"/>
  <c r="Q41" i="8"/>
  <c r="R44" i="8"/>
  <c r="F60" i="8"/>
  <c r="R31" i="8"/>
  <c r="O40" i="8"/>
  <c r="AE60" i="7"/>
  <c r="AD9" i="7"/>
  <c r="AD24" i="7" s="1"/>
  <c r="Y23" i="7"/>
  <c r="AG23" i="7"/>
  <c r="AE34" i="7"/>
  <c r="AE49" i="7" s="1"/>
  <c r="AF60" i="7"/>
  <c r="AF49" i="7"/>
  <c r="Z24" i="7"/>
  <c r="AG48" i="7"/>
  <c r="AG49" i="7" s="1"/>
  <c r="Z23" i="7"/>
  <c r="AA48" i="7"/>
  <c r="AD48" i="7"/>
  <c r="Y60" i="7"/>
  <c r="AG60" i="7"/>
  <c r="Y48" i="7"/>
  <c r="AC24" i="7"/>
  <c r="AF23" i="7"/>
  <c r="AF24" i="7" s="1"/>
  <c r="AF63" i="7" s="1"/>
  <c r="AB48" i="7"/>
  <c r="Z60" i="7"/>
  <c r="AB23" i="7"/>
  <c r="AA23" i="7"/>
  <c r="AB34" i="7"/>
  <c r="AB49" i="7" s="1"/>
  <c r="AD60" i="7"/>
  <c r="AD23" i="7"/>
  <c r="AE48" i="7"/>
  <c r="AG9" i="7"/>
  <c r="AG24" i="7" s="1"/>
  <c r="AE23" i="7"/>
  <c r="AE24" i="7" s="1"/>
  <c r="AE63" i="7" s="1"/>
  <c r="AC34" i="7"/>
  <c r="AC49" i="7" s="1"/>
  <c r="AC48" i="7"/>
  <c r="AF48" i="7"/>
  <c r="AD31" i="7"/>
  <c r="AD34" i="7" s="1"/>
  <c r="AD49" i="7" s="1"/>
  <c r="N49" i="7"/>
  <c r="AB56" i="7"/>
  <c r="AB60" i="7" s="1"/>
  <c r="AA7" i="7"/>
  <c r="N24" i="7"/>
  <c r="Z36" i="7"/>
  <c r="Z48" i="7" s="1"/>
  <c r="AC56" i="7"/>
  <c r="AC60" i="7" s="1"/>
  <c r="F61" i="7"/>
  <c r="AE21" i="7"/>
  <c r="AA36" i="7"/>
  <c r="AA44" i="7"/>
  <c r="D48" i="7"/>
  <c r="AA57" i="7"/>
  <c r="AA60" i="7" s="1"/>
  <c r="H61" i="7"/>
  <c r="Y31" i="7"/>
  <c r="Y34" i="7" s="1"/>
  <c r="AA33" i="7"/>
  <c r="AA34" i="7" s="1"/>
  <c r="AA49" i="7" s="1"/>
  <c r="AD59" i="7"/>
  <c r="J61" i="7"/>
  <c r="AA6" i="7"/>
  <c r="AB6" i="7"/>
  <c r="AB9" i="7" s="1"/>
  <c r="AB24" i="7" s="1"/>
  <c r="AB63" i="7" s="1"/>
  <c r="Y7" i="7"/>
  <c r="Y9" i="7" s="1"/>
  <c r="Y24" i="7" s="1"/>
  <c r="Z31" i="7"/>
  <c r="Z34" i="7" s="1"/>
  <c r="AE13" i="7"/>
  <c r="F24" i="7"/>
  <c r="O34" i="8" l="1"/>
  <c r="P59" i="8"/>
  <c r="O23" i="8"/>
  <c r="R10" i="8"/>
  <c r="P10" i="8"/>
  <c r="R34" i="8"/>
  <c r="R23" i="8"/>
  <c r="R24" i="8" s="1"/>
  <c r="R47" i="8"/>
  <c r="Q10" i="8"/>
  <c r="O59" i="8"/>
  <c r="Q34" i="8"/>
  <c r="Q23" i="8"/>
  <c r="P23" i="8"/>
  <c r="Q47" i="8"/>
  <c r="P47" i="8"/>
  <c r="P48" i="8" s="1"/>
  <c r="Q59" i="8"/>
  <c r="O10" i="8"/>
  <c r="O47" i="8"/>
  <c r="R59" i="8"/>
  <c r="Y63" i="7"/>
  <c r="AC63" i="7"/>
  <c r="AD63" i="7"/>
  <c r="AG63" i="7"/>
  <c r="AA9" i="7"/>
  <c r="AA24" i="7" s="1"/>
  <c r="AA63" i="7" s="1"/>
  <c r="Z49" i="7"/>
  <c r="Z63" i="7" s="1"/>
  <c r="Y49" i="7"/>
  <c r="O24" i="8" l="1"/>
  <c r="P24" i="8"/>
  <c r="P62" i="8" s="1"/>
  <c r="O48" i="8"/>
  <c r="R48" i="8"/>
  <c r="Q24" i="8"/>
  <c r="Q48" i="8"/>
  <c r="R62" i="8"/>
  <c r="O62" i="8"/>
  <c r="D12" i="2"/>
  <c r="D34" i="2"/>
  <c r="C34" i="2"/>
  <c r="B34" i="2"/>
  <c r="D32" i="2"/>
  <c r="C32" i="2"/>
  <c r="B32" i="2"/>
  <c r="D31" i="2"/>
  <c r="C31" i="2"/>
  <c r="B31" i="2"/>
  <c r="Q62" i="8" l="1"/>
  <c r="D11" i="2"/>
  <c r="B11" i="2" s="1"/>
  <c r="C16" i="2"/>
  <c r="G22" i="2"/>
  <c r="I22" i="2" s="1"/>
  <c r="C24" i="2"/>
  <c r="D24" i="2" s="1"/>
  <c r="E16" i="2"/>
  <c r="F16" i="2"/>
  <c r="I17" i="2"/>
  <c r="G17" i="2" s="1"/>
  <c r="D18" i="2"/>
  <c r="B18" i="2" s="1"/>
  <c r="D17" i="2"/>
  <c r="B17" i="2" s="1"/>
  <c r="I16" i="2"/>
  <c r="K16" i="2" s="1"/>
  <c r="I18" i="2"/>
  <c r="H18" i="2" s="1"/>
  <c r="B16" i="2"/>
  <c r="I11" i="2"/>
  <c r="B10" i="2"/>
  <c r="C10" i="2"/>
  <c r="E10" i="2"/>
  <c r="F10" i="2"/>
  <c r="I10" i="2"/>
  <c r="I12" i="2"/>
  <c r="J12" i="2" s="1"/>
  <c r="G18" i="2"/>
  <c r="E12" i="2"/>
  <c r="C12" i="2"/>
  <c r="C23" i="2"/>
  <c r="G24" i="2"/>
  <c r="B22" i="2"/>
  <c r="B24" i="2" s="1"/>
  <c r="D22" i="2"/>
  <c r="G23" i="2"/>
  <c r="E22" i="2"/>
  <c r="F12" i="2"/>
  <c r="B12" i="2"/>
  <c r="E11" i="2" l="1"/>
  <c r="H22" i="2"/>
  <c r="H12" i="2"/>
  <c r="J18" i="2"/>
  <c r="F22" i="2"/>
  <c r="E24" i="2"/>
  <c r="C11" i="2"/>
  <c r="F11" i="2"/>
  <c r="K17" i="2"/>
  <c r="E17" i="2"/>
  <c r="F17" i="2"/>
  <c r="C17" i="2"/>
  <c r="E18" i="2"/>
  <c r="F18" i="2"/>
  <c r="J16" i="2"/>
  <c r="J17" i="2"/>
  <c r="H17" i="2"/>
  <c r="K18" i="2"/>
  <c r="C18" i="2"/>
  <c r="G16" i="2"/>
  <c r="H16" i="2"/>
  <c r="J11" i="2"/>
  <c r="H11" i="2"/>
  <c r="K11" i="2"/>
  <c r="G11" i="2"/>
  <c r="G12" i="2"/>
  <c r="K10" i="2"/>
  <c r="J10" i="2"/>
  <c r="H10" i="2"/>
  <c r="G10" i="2"/>
  <c r="K12" i="2"/>
  <c r="I23" i="2"/>
  <c r="H23" i="2"/>
  <c r="F23" i="2"/>
  <c r="D23" i="2"/>
  <c r="E23" i="2"/>
  <c r="B23" i="2"/>
  <c r="I24" i="2"/>
  <c r="H24" i="2"/>
  <c r="F24" i="2"/>
</calcChain>
</file>

<file path=xl/sharedStrings.xml><?xml version="1.0" encoding="utf-8"?>
<sst xmlns="http://schemas.openxmlformats.org/spreadsheetml/2006/main" count="397" uniqueCount="156">
  <si>
    <t>Grundlage: SächsKitaG und Gemeinsame Empfehlung vom 08.11.2011 zur Festsetzung der Absenkungsbeiträge</t>
  </si>
  <si>
    <t xml:space="preserve">Berechnungsgrundlage: </t>
  </si>
  <si>
    <t>KINDERKRIPPE</t>
  </si>
  <si>
    <t>Familien</t>
  </si>
  <si>
    <t>Alleinerziehende</t>
  </si>
  <si>
    <t>21.5% der Beko</t>
  </si>
  <si>
    <t xml:space="preserve">bis 11 Std. täglich
</t>
  </si>
  <si>
    <t xml:space="preserve">bis 10 Std. täglich
</t>
  </si>
  <si>
    <t xml:space="preserve"> bis 9 Std. täglich
</t>
  </si>
  <si>
    <t xml:space="preserve"> bis 6 Std. täglich
</t>
  </si>
  <si>
    <t xml:space="preserve"> bis 4,5 Std. täglich
</t>
  </si>
  <si>
    <t>1. Kind</t>
  </si>
  <si>
    <t>2. Kind</t>
  </si>
  <si>
    <t>3. Kind</t>
  </si>
  <si>
    <t>KINDERGARTEN</t>
  </si>
  <si>
    <t>28,5% der Beko</t>
  </si>
  <si>
    <t>HORT</t>
  </si>
  <si>
    <t>Familie</t>
  </si>
  <si>
    <t xml:space="preserve">bis 6 Std. täglich
</t>
  </si>
  <si>
    <t xml:space="preserve">bis 5 Std. täglich
</t>
  </si>
  <si>
    <t xml:space="preserve"> bis 3 Std. täglich
</t>
  </si>
  <si>
    <r>
      <t xml:space="preserve">Bei </t>
    </r>
    <r>
      <rPr>
        <b/>
        <sz val="10"/>
        <rFont val="Calibri Light"/>
        <family val="2"/>
      </rPr>
      <t xml:space="preserve">ÜBERSCHREITUNG </t>
    </r>
    <r>
      <rPr>
        <sz val="10"/>
        <rFont val="Calibri Light"/>
        <family val="2"/>
      </rPr>
      <t xml:space="preserve">der </t>
    </r>
    <r>
      <rPr>
        <b/>
        <sz val="10"/>
        <rFont val="Calibri Light"/>
        <family val="2"/>
      </rPr>
      <t>ÖFFNUNGSZEIT</t>
    </r>
    <r>
      <rPr>
        <sz val="10"/>
        <rFont val="Calibri Light"/>
        <family val="2"/>
      </rPr>
      <t xml:space="preserve">  werden pro angefangene Stunde </t>
    </r>
    <r>
      <rPr>
        <b/>
        <sz val="11"/>
        <rFont val="Arial Narrow"/>
        <family val="2"/>
      </rPr>
      <t/>
    </r>
  </si>
  <si>
    <t>erhoben.</t>
  </si>
  <si>
    <t>Gastkinder</t>
  </si>
  <si>
    <t xml:space="preserve">Tagesgebühr </t>
  </si>
  <si>
    <t>(100% der Beko)</t>
  </si>
  <si>
    <t xml:space="preserve"> bis 9 Std.</t>
  </si>
  <si>
    <t xml:space="preserve"> bis 6 Std.</t>
  </si>
  <si>
    <t xml:space="preserve"> bis 4,5 Std.</t>
  </si>
  <si>
    <t xml:space="preserve"> bis 5 Std.</t>
  </si>
  <si>
    <t xml:space="preserve"> bis 3 Std.</t>
  </si>
  <si>
    <t>Beko 100%</t>
  </si>
  <si>
    <t>Krippe</t>
  </si>
  <si>
    <t>Kiga</t>
  </si>
  <si>
    <t>Hort</t>
  </si>
  <si>
    <t>Berechnungsgrundlage: 21,75 Tage pro Monat</t>
  </si>
  <si>
    <t xml:space="preserve">bis 7 Std. täglich
</t>
  </si>
  <si>
    <t>Höhe der Betriebskosten pro Platz 2023:</t>
  </si>
  <si>
    <r>
      <t xml:space="preserve">Betriebskosten des Jahres </t>
    </r>
    <r>
      <rPr>
        <b/>
        <sz val="11"/>
        <color indexed="10"/>
        <rFont val="Calibri Light"/>
        <family val="2"/>
      </rPr>
      <t>2023</t>
    </r>
  </si>
  <si>
    <r>
      <t xml:space="preserve">Gebühren für die Benutzung von Kindertageseinrichtungen und Kindertagespflege in der Stadt Markkleeberg, gültig ab 01. Januar </t>
    </r>
    <r>
      <rPr>
        <b/>
        <sz val="12"/>
        <color indexed="10"/>
        <rFont val="Calibri Light"/>
        <family val="2"/>
      </rPr>
      <t>2025</t>
    </r>
  </si>
  <si>
    <t>KK</t>
  </si>
  <si>
    <t>KG</t>
  </si>
  <si>
    <t>Variante 1</t>
  </si>
  <si>
    <t>Variant 2 (Höhe EB 2024)</t>
  </si>
  <si>
    <t>Variante 2</t>
  </si>
  <si>
    <t>bestehende</t>
  </si>
  <si>
    <t>Anzahl *</t>
  </si>
  <si>
    <t>Einnahmen2024</t>
  </si>
  <si>
    <t>Einnahmen 2025</t>
  </si>
  <si>
    <t>Mehr-oder Mindereinnahmen 2025</t>
  </si>
  <si>
    <t>Einrichtungen</t>
  </si>
  <si>
    <t>KK-Kd.</t>
  </si>
  <si>
    <t>EB Krippe bei 21,5%</t>
  </si>
  <si>
    <t>EB Krippe bei 17,5%</t>
  </si>
  <si>
    <t>EB Krippe bei 18,0%</t>
  </si>
  <si>
    <t>EB Krippe bei 18,5%</t>
  </si>
  <si>
    <t>EB Krippe bei 19,0%</t>
  </si>
  <si>
    <t>EB Krippe bei 19,5%</t>
  </si>
  <si>
    <t>EB Krippe bei 20,5%</t>
  </si>
  <si>
    <t>EB Krippe bei 21,0%</t>
  </si>
  <si>
    <t>bei 17,5%</t>
  </si>
  <si>
    <t>bei 18,0%</t>
  </si>
  <si>
    <t>bei 18,5%</t>
  </si>
  <si>
    <t>bei 19,0%</t>
  </si>
  <si>
    <t>bei 19,5%</t>
  </si>
  <si>
    <t>bei 20,5%</t>
  </si>
  <si>
    <t xml:space="preserve">bei 21,0% </t>
  </si>
  <si>
    <t>bei 21,5%</t>
  </si>
  <si>
    <t>Stadt</t>
  </si>
  <si>
    <t>Kleeblatt</t>
  </si>
  <si>
    <t>Storchennest</t>
  </si>
  <si>
    <t>Tagespflege</t>
  </si>
  <si>
    <t>Freie Träger</t>
  </si>
  <si>
    <t>Sonne</t>
  </si>
  <si>
    <t>Wasserturm</t>
  </si>
  <si>
    <t>Kinderland</t>
  </si>
  <si>
    <t>GaschZwerg</t>
  </si>
  <si>
    <t>VillaKunterb.</t>
  </si>
  <si>
    <t>ArcheNoah</t>
  </si>
  <si>
    <t>MartinLuther</t>
  </si>
  <si>
    <t>Purzelbaum</t>
  </si>
  <si>
    <t>Weltentdecker</t>
  </si>
  <si>
    <t>Gerne Groß</t>
  </si>
  <si>
    <t>Haus Abraham</t>
  </si>
  <si>
    <t>Morgenland</t>
  </si>
  <si>
    <t>Alleskönner</t>
  </si>
  <si>
    <t>Kindergarten</t>
  </si>
  <si>
    <t>Einnahmen 2024</t>
  </si>
  <si>
    <t>Kiga-Kd.</t>
  </si>
  <si>
    <t>EB Kiga bei 28,5%</t>
  </si>
  <si>
    <t>EB Kiga bei 24%</t>
  </si>
  <si>
    <t>EB Kiga bei 25,0%</t>
  </si>
  <si>
    <t>EB Kiga bei 25,5%</t>
  </si>
  <si>
    <t>EB Kiga bei 26,0%</t>
  </si>
  <si>
    <t>EB Kiga bei 26,5%</t>
  </si>
  <si>
    <t>EB Kiga bei 26,15%</t>
  </si>
  <si>
    <t>EB Kiga bei 27,0%</t>
  </si>
  <si>
    <t>EB Kiga bei 28%</t>
  </si>
  <si>
    <t>bei 24,0%</t>
  </si>
  <si>
    <t>bei 25,0%</t>
  </si>
  <si>
    <t>bei 25,5%</t>
  </si>
  <si>
    <t>bei 26,0%</t>
  </si>
  <si>
    <t>bei 26,5%</t>
  </si>
  <si>
    <t>bei 26,15%</t>
  </si>
  <si>
    <t>bei 27%</t>
  </si>
  <si>
    <t xml:space="preserve">bei 28% </t>
  </si>
  <si>
    <t>bei 28,5%</t>
  </si>
  <si>
    <t>GaschwitzerZw</t>
  </si>
  <si>
    <t>VillaKunterbunt</t>
  </si>
  <si>
    <t xml:space="preserve">Purzelbaum </t>
  </si>
  <si>
    <t>Anzahl**</t>
  </si>
  <si>
    <t>Hortkd.</t>
  </si>
  <si>
    <t>EB Hort bei 28,5%</t>
  </si>
  <si>
    <t>EB Kiga bei 27,15%</t>
  </si>
  <si>
    <t>EB Hort bei 27,5%</t>
  </si>
  <si>
    <t>EB Hort bei 28%</t>
  </si>
  <si>
    <t>bei 27,0%</t>
  </si>
  <si>
    <t>bei 27,15%</t>
  </si>
  <si>
    <t>bei 27,5%</t>
  </si>
  <si>
    <t xml:space="preserve">bei 28,0% </t>
  </si>
  <si>
    <t>Hort West</t>
  </si>
  <si>
    <t>Hort Mitte</t>
  </si>
  <si>
    <t xml:space="preserve">Hort Ost </t>
  </si>
  <si>
    <t>Hort Städteln</t>
  </si>
  <si>
    <t>*</t>
  </si>
  <si>
    <t>Anzahl Kinder zum Stichtag 01.04. hochgerechnet auf 9 h</t>
  </si>
  <si>
    <t>**</t>
  </si>
  <si>
    <t>Anzahl Kinder zum Stichtag 01.04. hochgerechnet auf 6 h</t>
  </si>
  <si>
    <t>EB Hort bei 25,5%</t>
  </si>
  <si>
    <t>EB Hort bei 26,0%</t>
  </si>
  <si>
    <t>EB Hort bei 26,5%</t>
  </si>
  <si>
    <t>EB Hort bei 27,0%</t>
  </si>
  <si>
    <r>
      <t xml:space="preserve">Prozente NEU </t>
    </r>
    <r>
      <rPr>
        <sz val="8"/>
        <rFont val="Calibri Light"/>
        <family val="2"/>
      </rPr>
      <t>(Rundungsdifferenzen möglich)</t>
    </r>
  </si>
  <si>
    <t>EB Krippe bei 19,73%</t>
  </si>
  <si>
    <t>bei 19,73%</t>
  </si>
  <si>
    <r>
      <t>Prozente NEU</t>
    </r>
    <r>
      <rPr>
        <b/>
        <sz val="8"/>
        <rFont val="Calibri Light"/>
        <family val="2"/>
      </rPr>
      <t xml:space="preserve"> </t>
    </r>
    <r>
      <rPr>
        <sz val="8"/>
        <rFont val="Calibri Light"/>
        <family val="2"/>
      </rPr>
      <t>(Rundungsdifferenzen möglich)</t>
    </r>
  </si>
  <si>
    <t>Variant 1+2 (Höhe EB 2024)</t>
  </si>
  <si>
    <t>EB Hort bei 30,0%</t>
  </si>
  <si>
    <t>bei 30%</t>
  </si>
  <si>
    <t>bei 30,0%</t>
  </si>
  <si>
    <t>EB Krippe bei 21.5%</t>
  </si>
  <si>
    <t>Variante 3</t>
  </si>
  <si>
    <t>Variante 4</t>
  </si>
  <si>
    <t xml:space="preserve">Prozente: </t>
  </si>
  <si>
    <t>KK: 17,5</t>
  </si>
  <si>
    <t xml:space="preserve">Erläuterungen: </t>
  </si>
  <si>
    <t>NEU:</t>
  </si>
  <si>
    <t>* 7. Betreuungsstunde im Hort</t>
  </si>
  <si>
    <t xml:space="preserve">* Mehrbertreuung in den Ferien im Hort entfällt zukünftig. </t>
  </si>
  <si>
    <t>* Mehrbetreuungszeiten über die 9. Stunde in KK und KG bzw. die 6. Stunde im Hort entfallen zukünftig..</t>
  </si>
  <si>
    <t>KG: 26,15</t>
  </si>
  <si>
    <t>Hort: 28,5</t>
  </si>
  <si>
    <r>
      <t>Auf der Basis der Kinderzahlen zum Stichtag 01.04.2024 wäre bei dieser Variante mit</t>
    </r>
    <r>
      <rPr>
        <sz val="10"/>
        <color rgb="FFFF0000"/>
        <rFont val="Calibri Light"/>
        <family val="2"/>
      </rPr>
      <t xml:space="preserve"> Mindereinnahmen </t>
    </r>
  </si>
  <si>
    <r>
      <t xml:space="preserve">in Höhe von </t>
    </r>
    <r>
      <rPr>
        <sz val="10"/>
        <color rgb="FFFF0000"/>
        <rFont val="Calibri Light"/>
        <family val="2"/>
      </rPr>
      <t>ca. 71.300 €</t>
    </r>
    <r>
      <rPr>
        <sz val="10"/>
        <rFont val="Calibri Light"/>
        <family val="2"/>
      </rPr>
      <t xml:space="preserve"> zu rechnen.</t>
    </r>
  </si>
  <si>
    <t>17,5% der Beko</t>
  </si>
  <si>
    <t>30,0% der Beko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</si>
</sst>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0.0"/>
  </numFmts>
  <fonts count="40" x14ac:knownFonts="1">
    <font>
      <sz val="10"/>
      <name val="Arial"/>
    </font>
    <font>
      <b/>
      <sz val="12"/>
      <name val="Calibri Light"/>
      <family val="2"/>
    </font>
    <font>
      <b/>
      <sz val="12"/>
      <color indexed="10"/>
      <name val="Calibri Light"/>
      <family val="2"/>
    </font>
    <font>
      <sz val="12"/>
      <name val="Calibri"/>
      <family val="2"/>
    </font>
    <font>
      <sz val="13"/>
      <name val="Calibri Light"/>
      <family val="2"/>
    </font>
    <font>
      <sz val="10"/>
      <name val="Calibri Light"/>
      <family val="2"/>
    </font>
    <font>
      <b/>
      <sz val="11"/>
      <name val="Calibri Light"/>
      <family val="2"/>
    </font>
    <font>
      <b/>
      <sz val="11"/>
      <color indexed="10"/>
      <name val="Calibri Light"/>
      <family val="2"/>
    </font>
    <font>
      <sz val="11"/>
      <name val="Calibri Light"/>
      <family val="2"/>
    </font>
    <font>
      <sz val="12"/>
      <name val="Calibri Light"/>
      <family val="2"/>
    </font>
    <font>
      <b/>
      <sz val="10"/>
      <name val="Calibri Light"/>
      <family val="2"/>
    </font>
    <font>
      <sz val="10"/>
      <color rgb="FFFF0000"/>
      <name val="Calibri Light"/>
      <family val="2"/>
    </font>
    <font>
      <sz val="10"/>
      <name val="Arial"/>
      <family val="2"/>
    </font>
    <font>
      <b/>
      <sz val="11"/>
      <name val="Arial Narrow"/>
      <family val="2"/>
    </font>
    <font>
      <b/>
      <sz val="10"/>
      <name val="Arial"/>
      <family val="2"/>
    </font>
    <font>
      <b/>
      <sz val="10"/>
      <color rgb="FFFF0000"/>
      <name val="Calibri Light"/>
      <family val="2"/>
    </font>
    <font>
      <b/>
      <sz val="14"/>
      <name val="Calibri Light"/>
      <family val="2"/>
    </font>
    <font>
      <sz val="9"/>
      <name val="Calibri Light"/>
      <family val="2"/>
    </font>
    <font>
      <sz val="8"/>
      <name val="Calibri Light"/>
      <family val="2"/>
    </font>
    <font>
      <b/>
      <sz val="9"/>
      <name val="Calibri Light"/>
      <family val="2"/>
    </font>
    <font>
      <b/>
      <i/>
      <sz val="9"/>
      <color rgb="FFFF0000"/>
      <name val="Calibri Light"/>
      <family val="2"/>
    </font>
    <font>
      <i/>
      <sz val="9"/>
      <name val="Calibri Light"/>
      <family val="2"/>
    </font>
    <font>
      <sz val="9"/>
      <color rgb="FFFF0000"/>
      <name val="Calibri Light"/>
      <family val="2"/>
    </font>
    <font>
      <sz val="11"/>
      <color rgb="FFFF0000"/>
      <name val="Calibri Light"/>
      <family val="2"/>
    </font>
    <font>
      <b/>
      <i/>
      <sz val="11"/>
      <name val="Calibri Light"/>
      <family val="2"/>
    </font>
    <font>
      <b/>
      <sz val="11"/>
      <color rgb="FFFF0000"/>
      <name val="Calibri Light"/>
      <family val="2"/>
    </font>
    <font>
      <b/>
      <i/>
      <sz val="10"/>
      <name val="Calibri Light"/>
      <family val="2"/>
    </font>
    <font>
      <b/>
      <i/>
      <sz val="10"/>
      <name val="Arial"/>
      <family val="2"/>
    </font>
    <font>
      <sz val="9"/>
      <name val="Arial"/>
      <family val="2"/>
    </font>
    <font>
      <b/>
      <sz val="9"/>
      <color rgb="FFFF0000"/>
      <name val="Calibri Light"/>
      <family val="2"/>
    </font>
    <font>
      <i/>
      <sz val="11"/>
      <name val="Calibri Light"/>
      <family val="2"/>
    </font>
    <font>
      <b/>
      <sz val="11"/>
      <name val="Arial"/>
      <family val="2"/>
    </font>
    <font>
      <b/>
      <i/>
      <sz val="9"/>
      <name val="Calibri Light"/>
      <family val="2"/>
    </font>
    <font>
      <b/>
      <i/>
      <sz val="9"/>
      <name val="Arial"/>
      <family val="2"/>
    </font>
    <font>
      <sz val="11"/>
      <name val="Wingdings"/>
      <charset val="2"/>
    </font>
    <font>
      <b/>
      <sz val="8"/>
      <name val="Calibri Light"/>
      <family val="2"/>
    </font>
    <font>
      <b/>
      <sz val="8"/>
      <color rgb="FF7030A0"/>
      <name val="Calibri Light"/>
      <family val="2"/>
    </font>
    <font>
      <i/>
      <sz val="10"/>
      <name val="Calibri Light"/>
      <family val="2"/>
    </font>
    <font>
      <b/>
      <i/>
      <sz val="10"/>
      <color rgb="FFFF0000"/>
      <name val="Calibri Light"/>
      <family val="2"/>
    </font>
    <font>
      <sz val="10"/>
      <name val="Wingdings"/>
      <charset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59999389629810485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673">
    <xf numFmtId="0" fontId="0" fillId="0" borderId="0" xfId="0"/>
    <xf numFmtId="0" fontId="4" fillId="0" borderId="0" xfId="0" applyFont="1"/>
    <xf numFmtId="0" fontId="5" fillId="0" borderId="0" xfId="0" applyFont="1"/>
    <xf numFmtId="0" fontId="1" fillId="2" borderId="4" xfId="0" applyFont="1" applyFill="1" applyBorder="1" applyAlignment="1">
      <alignment horizontal="left" vertical="center"/>
    </xf>
    <xf numFmtId="0" fontId="5" fillId="0" borderId="5" xfId="0" applyFont="1" applyBorder="1"/>
    <xf numFmtId="0" fontId="5" fillId="3" borderId="7" xfId="0" applyFont="1" applyFill="1" applyBorder="1"/>
    <xf numFmtId="0" fontId="5" fillId="3" borderId="8" xfId="0" applyFont="1" applyFill="1" applyBorder="1"/>
    <xf numFmtId="2" fontId="5" fillId="0" borderId="0" xfId="0" applyNumberFormat="1" applyFont="1"/>
    <xf numFmtId="0" fontId="5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wrapText="1"/>
    </xf>
    <xf numFmtId="2" fontId="5" fillId="0" borderId="17" xfId="0" applyNumberFormat="1" applyFont="1" applyBorder="1" applyAlignment="1">
      <alignment horizontal="right"/>
    </xf>
    <xf numFmtId="2" fontId="5" fillId="0" borderId="9" xfId="0" applyNumberFormat="1" applyFont="1" applyBorder="1" applyAlignment="1">
      <alignment horizontal="right"/>
    </xf>
    <xf numFmtId="2" fontId="5" fillId="0" borderId="9" xfId="0" applyNumberFormat="1" applyFont="1" applyBorder="1"/>
    <xf numFmtId="2" fontId="5" fillId="0" borderId="18" xfId="0" applyNumberFormat="1" applyFont="1" applyBorder="1"/>
    <xf numFmtId="2" fontId="5" fillId="0" borderId="17" xfId="0" applyNumberFormat="1" applyFont="1" applyBorder="1"/>
    <xf numFmtId="2" fontId="9" fillId="0" borderId="0" xfId="0" applyNumberFormat="1" applyFont="1"/>
    <xf numFmtId="2" fontId="5" fillId="0" borderId="19" xfId="0" applyNumberFormat="1" applyFont="1" applyBorder="1" applyAlignment="1">
      <alignment horizontal="right"/>
    </xf>
    <xf numFmtId="2" fontId="5" fillId="0" borderId="20" xfId="0" applyNumberFormat="1" applyFont="1" applyBorder="1" applyAlignment="1">
      <alignment horizontal="right"/>
    </xf>
    <xf numFmtId="2" fontId="5" fillId="0" borderId="20" xfId="0" applyNumberFormat="1" applyFont="1" applyBorder="1"/>
    <xf numFmtId="2" fontId="5" fillId="0" borderId="21" xfId="0" applyNumberFormat="1" applyFont="1" applyBorder="1"/>
    <xf numFmtId="2" fontId="5" fillId="0" borderId="19" xfId="0" applyNumberFormat="1" applyFont="1" applyBorder="1"/>
    <xf numFmtId="0" fontId="9" fillId="0" borderId="4" xfId="0" applyFont="1" applyBorder="1"/>
    <xf numFmtId="2" fontId="5" fillId="0" borderId="10" xfId="0" applyNumberFormat="1" applyFont="1" applyBorder="1"/>
    <xf numFmtId="2" fontId="5" fillId="0" borderId="26" xfId="0" applyNumberFormat="1" applyFont="1" applyBorder="1"/>
    <xf numFmtId="0" fontId="8" fillId="0" borderId="0" xfId="0" applyFont="1"/>
    <xf numFmtId="164" fontId="5" fillId="0" borderId="28" xfId="0" applyNumberFormat="1" applyFont="1" applyBorder="1"/>
    <xf numFmtId="0" fontId="5" fillId="0" borderId="0" xfId="1" applyFont="1" applyAlignment="1">
      <alignment horizontal="left"/>
    </xf>
    <xf numFmtId="0" fontId="5" fillId="0" borderId="0" xfId="0" applyFont="1" applyAlignment="1">
      <alignment horizontal="center"/>
    </xf>
    <xf numFmtId="0" fontId="10" fillId="3" borderId="22" xfId="0" applyFont="1" applyFill="1" applyBorder="1"/>
    <xf numFmtId="164" fontId="5" fillId="0" borderId="36" xfId="0" applyNumberFormat="1" applyFont="1" applyBorder="1"/>
    <xf numFmtId="164" fontId="5" fillId="0" borderId="37" xfId="0" applyNumberFormat="1" applyFont="1" applyBorder="1"/>
    <xf numFmtId="0" fontId="10" fillId="3" borderId="38" xfId="0" applyFont="1" applyFill="1" applyBorder="1"/>
    <xf numFmtId="8" fontId="5" fillId="0" borderId="17" xfId="0" applyNumberFormat="1" applyFont="1" applyBorder="1"/>
    <xf numFmtId="8" fontId="5" fillId="0" borderId="9" xfId="0" applyNumberFormat="1" applyFont="1" applyBorder="1"/>
    <xf numFmtId="8" fontId="5" fillId="0" borderId="18" xfId="0" applyNumberFormat="1" applyFont="1" applyBorder="1"/>
    <xf numFmtId="0" fontId="10" fillId="3" borderId="4" xfId="0" applyFont="1" applyFill="1" applyBorder="1"/>
    <xf numFmtId="0" fontId="10" fillId="3" borderId="6" xfId="0" applyFont="1" applyFill="1" applyBorder="1"/>
    <xf numFmtId="164" fontId="5" fillId="0" borderId="19" xfId="0" applyNumberFormat="1" applyFont="1" applyBorder="1"/>
    <xf numFmtId="164" fontId="5" fillId="0" borderId="20" xfId="0" applyNumberFormat="1" applyFont="1" applyBorder="1"/>
    <xf numFmtId="164" fontId="5" fillId="0" borderId="21" xfId="0" applyNumberFormat="1" applyFont="1" applyBorder="1"/>
    <xf numFmtId="0" fontId="5" fillId="0" borderId="2" xfId="1" applyFont="1" applyBorder="1"/>
    <xf numFmtId="0" fontId="5" fillId="0" borderId="0" xfId="1" applyFont="1" applyAlignment="1">
      <alignment horizontal="right"/>
    </xf>
    <xf numFmtId="164" fontId="5" fillId="0" borderId="0" xfId="1" applyNumberFormat="1" applyFont="1"/>
    <xf numFmtId="0" fontId="5" fillId="0" borderId="4" xfId="1" applyFont="1" applyBorder="1"/>
    <xf numFmtId="0" fontId="5" fillId="0" borderId="6" xfId="1" applyFont="1" applyBorder="1"/>
    <xf numFmtId="0" fontId="5" fillId="0" borderId="7" xfId="1" applyFont="1" applyBorder="1"/>
    <xf numFmtId="0" fontId="5" fillId="0" borderId="0" xfId="1" applyFont="1"/>
    <xf numFmtId="2" fontId="11" fillId="0" borderId="17" xfId="0" applyNumberFormat="1" applyFont="1" applyFill="1" applyBorder="1" applyProtection="1">
      <protection locked="0"/>
    </xf>
    <xf numFmtId="2" fontId="5" fillId="0" borderId="12" xfId="0" applyNumberFormat="1" applyFont="1" applyBorder="1"/>
    <xf numFmtId="2" fontId="5" fillId="0" borderId="43" xfId="0" applyNumberFormat="1" applyFont="1" applyBorder="1"/>
    <xf numFmtId="2" fontId="11" fillId="0" borderId="17" xfId="0" applyNumberFormat="1" applyFont="1" applyBorder="1"/>
    <xf numFmtId="2" fontId="11" fillId="0" borderId="19" xfId="0" applyNumberFormat="1" applyFont="1" applyBorder="1"/>
    <xf numFmtId="2" fontId="11" fillId="0" borderId="9" xfId="0" applyNumberFormat="1" applyFont="1" applyFill="1" applyBorder="1"/>
    <xf numFmtId="2" fontId="11" fillId="0" borderId="9" xfId="0" applyNumberFormat="1" applyFont="1" applyBorder="1"/>
    <xf numFmtId="2" fontId="11" fillId="0" borderId="20" xfId="0" applyNumberFormat="1" applyFont="1" applyBorder="1"/>
    <xf numFmtId="0" fontId="5" fillId="0" borderId="0" xfId="0" applyFont="1" applyFill="1"/>
    <xf numFmtId="0" fontId="5" fillId="4" borderId="4" xfId="0" applyFont="1" applyFill="1" applyBorder="1" applyAlignment="1">
      <alignment horizontal="right"/>
    </xf>
    <xf numFmtId="0" fontId="5" fillId="4" borderId="6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left" vertical="center"/>
    </xf>
    <xf numFmtId="0" fontId="5" fillId="0" borderId="0" xfId="0" applyFont="1" applyBorder="1"/>
    <xf numFmtId="0" fontId="1" fillId="5" borderId="1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3" fillId="5" borderId="2" xfId="0" applyFont="1" applyFill="1" applyBorder="1"/>
    <xf numFmtId="0" fontId="3" fillId="5" borderId="3" xfId="0" applyFont="1" applyFill="1" applyBorder="1"/>
    <xf numFmtId="0" fontId="1" fillId="5" borderId="4" xfId="0" applyFont="1" applyFill="1" applyBorder="1" applyAlignment="1">
      <alignment horizontal="left" vertical="center"/>
    </xf>
    <xf numFmtId="0" fontId="1" fillId="5" borderId="0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left" vertical="center"/>
    </xf>
    <xf numFmtId="0" fontId="6" fillId="5" borderId="9" xfId="0" applyFont="1" applyFill="1" applyBorder="1" applyAlignment="1">
      <alignment horizontal="left" vertical="center"/>
    </xf>
    <xf numFmtId="0" fontId="6" fillId="5" borderId="10" xfId="0" applyFont="1" applyFill="1" applyBorder="1" applyAlignment="1">
      <alignment horizontal="left" vertical="center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top" wrapText="1"/>
    </xf>
    <xf numFmtId="0" fontId="10" fillId="5" borderId="9" xfId="0" applyFont="1" applyFill="1" applyBorder="1" applyAlignment="1">
      <alignment horizontal="center" vertical="top" wrapText="1"/>
    </xf>
    <xf numFmtId="0" fontId="10" fillId="5" borderId="18" xfId="0" applyFont="1" applyFill="1" applyBorder="1" applyAlignment="1">
      <alignment horizontal="center" vertical="top" wrapText="1"/>
    </xf>
    <xf numFmtId="0" fontId="10" fillId="5" borderId="22" xfId="0" applyFont="1" applyFill="1" applyBorder="1" applyAlignment="1">
      <alignment horizontal="center" vertical="center"/>
    </xf>
    <xf numFmtId="0" fontId="15" fillId="5" borderId="23" xfId="0" applyFont="1" applyFill="1" applyBorder="1" applyAlignment="1">
      <alignment horizontal="center" vertical="top" wrapText="1"/>
    </xf>
    <xf numFmtId="0" fontId="10" fillId="5" borderId="42" xfId="0" applyFont="1" applyFill="1" applyBorder="1" applyAlignment="1">
      <alignment horizontal="center" vertical="top" wrapText="1"/>
    </xf>
    <xf numFmtId="0" fontId="10" fillId="5" borderId="24" xfId="0" applyFont="1" applyFill="1" applyBorder="1" applyAlignment="1">
      <alignment horizontal="center" vertical="top" wrapText="1"/>
    </xf>
    <xf numFmtId="0" fontId="15" fillId="5" borderId="24" xfId="0" applyFont="1" applyFill="1" applyBorder="1" applyAlignment="1">
      <alignment horizontal="center" vertical="top" wrapText="1"/>
    </xf>
    <xf numFmtId="0" fontId="10" fillId="5" borderId="25" xfId="0" applyFont="1" applyFill="1" applyBorder="1" applyAlignment="1">
      <alignment horizontal="center" vertical="top" wrapText="1"/>
    </xf>
    <xf numFmtId="0" fontId="5" fillId="5" borderId="13" xfId="1" applyFont="1" applyFill="1" applyBorder="1" applyAlignment="1">
      <alignment horizontal="left" vertical="center"/>
    </xf>
    <xf numFmtId="0" fontId="5" fillId="5" borderId="31" xfId="1" applyFont="1" applyFill="1" applyBorder="1" applyAlignment="1">
      <alignment vertical="center"/>
    </xf>
    <xf numFmtId="0" fontId="5" fillId="5" borderId="33" xfId="0" applyFont="1" applyFill="1" applyBorder="1" applyAlignment="1">
      <alignment horizontal="center"/>
    </xf>
    <xf numFmtId="0" fontId="10" fillId="5" borderId="34" xfId="0" applyFont="1" applyFill="1" applyBorder="1"/>
    <xf numFmtId="0" fontId="5" fillId="5" borderId="35" xfId="0" applyFont="1" applyFill="1" applyBorder="1"/>
    <xf numFmtId="0" fontId="10" fillId="5" borderId="19" xfId="0" applyFont="1" applyFill="1" applyBorder="1" applyAlignment="1">
      <alignment horizontal="center"/>
    </xf>
    <xf numFmtId="0" fontId="10" fillId="5" borderId="20" xfId="0" applyFont="1" applyFill="1" applyBorder="1" applyAlignment="1">
      <alignment horizontal="center"/>
    </xf>
    <xf numFmtId="0" fontId="10" fillId="5" borderId="21" xfId="0" applyFont="1" applyFill="1" applyBorder="1" applyAlignment="1">
      <alignment horizontal="center"/>
    </xf>
    <xf numFmtId="0" fontId="10" fillId="5" borderId="39" xfId="0" applyFont="1" applyFill="1" applyBorder="1" applyAlignment="1">
      <alignment horizontal="center"/>
    </xf>
    <xf numFmtId="0" fontId="10" fillId="5" borderId="40" xfId="0" applyFont="1" applyFill="1" applyBorder="1" applyAlignment="1">
      <alignment horizontal="center"/>
    </xf>
    <xf numFmtId="0" fontId="10" fillId="5" borderId="41" xfId="0" applyFont="1" applyFill="1" applyBorder="1" applyAlignment="1">
      <alignment horizontal="center"/>
    </xf>
    <xf numFmtId="0" fontId="5" fillId="5" borderId="1" xfId="1" applyFont="1" applyFill="1" applyBorder="1" applyAlignment="1">
      <alignment horizontal="right"/>
    </xf>
    <xf numFmtId="164" fontId="5" fillId="5" borderId="3" xfId="1" applyNumberFormat="1" applyFont="1" applyFill="1" applyBorder="1"/>
    <xf numFmtId="164" fontId="5" fillId="5" borderId="5" xfId="1" applyNumberFormat="1" applyFont="1" applyFill="1" applyBorder="1"/>
    <xf numFmtId="164" fontId="5" fillId="5" borderId="8" xfId="1" applyNumberFormat="1" applyFont="1" applyFill="1" applyBorder="1"/>
    <xf numFmtId="0" fontId="5" fillId="5" borderId="13" xfId="1" applyFont="1" applyFill="1" applyBorder="1"/>
    <xf numFmtId="0" fontId="5" fillId="5" borderId="31" xfId="1" applyFont="1" applyFill="1" applyBorder="1"/>
    <xf numFmtId="0" fontId="5" fillId="5" borderId="33" xfId="1" applyFont="1" applyFill="1" applyBorder="1"/>
    <xf numFmtId="0" fontId="16" fillId="0" borderId="0" xfId="0" applyFont="1"/>
    <xf numFmtId="0" fontId="17" fillId="0" borderId="0" xfId="0" applyFont="1"/>
    <xf numFmtId="0" fontId="5" fillId="6" borderId="0" xfId="0" applyFont="1" applyFill="1"/>
    <xf numFmtId="0" fontId="5" fillId="6" borderId="0" xfId="0" applyFont="1" applyFill="1" applyAlignment="1">
      <alignment horizontal="center"/>
    </xf>
    <xf numFmtId="0" fontId="5" fillId="7" borderId="44" xfId="0" applyFont="1" applyFill="1" applyBorder="1"/>
    <xf numFmtId="0" fontId="18" fillId="0" borderId="2" xfId="0" applyFont="1" applyBorder="1"/>
    <xf numFmtId="0" fontId="19" fillId="0" borderId="45" xfId="0" applyFont="1" applyBorder="1"/>
    <xf numFmtId="0" fontId="8" fillId="8" borderId="24" xfId="0" applyFont="1" applyFill="1" applyBorder="1"/>
    <xf numFmtId="0" fontId="5" fillId="7" borderId="49" xfId="0" applyFont="1" applyFill="1" applyBorder="1"/>
    <xf numFmtId="0" fontId="18" fillId="0" borderId="0" xfId="0" applyFont="1"/>
    <xf numFmtId="0" fontId="19" fillId="0" borderId="50" xfId="0" applyFont="1" applyBorder="1"/>
    <xf numFmtId="0" fontId="8" fillId="8" borderId="50" xfId="0" applyFont="1" applyFill="1" applyBorder="1"/>
    <xf numFmtId="0" fontId="8" fillId="3" borderId="54" xfId="0" applyFont="1" applyFill="1" applyBorder="1" applyAlignment="1">
      <alignment horizontal="center"/>
    </xf>
    <xf numFmtId="0" fontId="8" fillId="3" borderId="55" xfId="0" applyFont="1" applyFill="1" applyBorder="1" applyAlignment="1">
      <alignment horizontal="center"/>
    </xf>
    <xf numFmtId="0" fontId="23" fillId="3" borderId="40" xfId="0" applyFont="1" applyFill="1" applyBorder="1" applyAlignment="1">
      <alignment horizontal="center"/>
    </xf>
    <xf numFmtId="0" fontId="8" fillId="3" borderId="40" xfId="0" applyFont="1" applyFill="1" applyBorder="1" applyAlignment="1">
      <alignment horizontal="center"/>
    </xf>
    <xf numFmtId="0" fontId="8" fillId="9" borderId="56" xfId="0" applyFont="1" applyFill="1" applyBorder="1" applyAlignment="1">
      <alignment horizontal="center"/>
    </xf>
    <xf numFmtId="0" fontId="18" fillId="0" borderId="57" xfId="0" applyFont="1" applyBorder="1"/>
    <xf numFmtId="14" fontId="17" fillId="10" borderId="37" xfId="0" applyNumberFormat="1" applyFont="1" applyFill="1" applyBorder="1" applyAlignment="1">
      <alignment horizontal="left"/>
    </xf>
    <xf numFmtId="10" fontId="8" fillId="0" borderId="10" xfId="0" applyNumberFormat="1" applyFont="1" applyBorder="1"/>
    <xf numFmtId="8" fontId="24" fillId="0" borderId="11" xfId="0" applyNumberFormat="1" applyFont="1" applyBorder="1" applyAlignment="1">
      <alignment horizontal="center"/>
    </xf>
    <xf numFmtId="8" fontId="6" fillId="3" borderId="11" xfId="0" applyNumberFormat="1" applyFont="1" applyFill="1" applyBorder="1" applyAlignment="1">
      <alignment horizontal="center"/>
    </xf>
    <xf numFmtId="8" fontId="25" fillId="3" borderId="11" xfId="0" applyNumberFormat="1" applyFont="1" applyFill="1" applyBorder="1" applyAlignment="1">
      <alignment horizontal="center"/>
    </xf>
    <xf numFmtId="8" fontId="6" fillId="3" borderId="12" xfId="0" applyNumberFormat="1" applyFont="1" applyFill="1" applyBorder="1" applyAlignment="1">
      <alignment horizontal="center"/>
    </xf>
    <xf numFmtId="10" fontId="8" fillId="0" borderId="58" xfId="0" applyNumberFormat="1" applyFont="1" applyBorder="1"/>
    <xf numFmtId="8" fontId="6" fillId="9" borderId="59" xfId="0" applyNumberFormat="1" applyFont="1" applyFill="1" applyBorder="1" applyAlignment="1">
      <alignment horizontal="center"/>
    </xf>
    <xf numFmtId="0" fontId="8" fillId="8" borderId="37" xfId="0" applyFont="1" applyFill="1" applyBorder="1"/>
    <xf numFmtId="0" fontId="8" fillId="0" borderId="60" xfId="0" applyFont="1" applyBorder="1"/>
    <xf numFmtId="0" fontId="8" fillId="0" borderId="57" xfId="0" applyFont="1" applyBorder="1"/>
    <xf numFmtId="0" fontId="8" fillId="0" borderId="37" xfId="0" applyFont="1" applyBorder="1"/>
    <xf numFmtId="8" fontId="6" fillId="0" borderId="61" xfId="0" applyNumberFormat="1" applyFont="1" applyBorder="1" applyAlignment="1">
      <alignment horizontal="center"/>
    </xf>
    <xf numFmtId="0" fontId="5" fillId="7" borderId="36" xfId="0" applyFont="1" applyFill="1" applyBorder="1"/>
    <xf numFmtId="0" fontId="17" fillId="11" borderId="11" xfId="0" applyFont="1" applyFill="1" applyBorder="1"/>
    <xf numFmtId="0" fontId="22" fillId="11" borderId="11" xfId="0" applyFont="1" applyFill="1" applyBorder="1"/>
    <xf numFmtId="0" fontId="8" fillId="11" borderId="11" xfId="0" applyFont="1" applyFill="1" applyBorder="1"/>
    <xf numFmtId="0" fontId="8" fillId="11" borderId="57" xfId="0" applyFont="1" applyFill="1" applyBorder="1"/>
    <xf numFmtId="0" fontId="8" fillId="11" borderId="10" xfId="0" applyFont="1" applyFill="1" applyBorder="1"/>
    <xf numFmtId="0" fontId="8" fillId="8" borderId="9" xfId="0" applyFont="1" applyFill="1" applyBorder="1"/>
    <xf numFmtId="0" fontId="8" fillId="11" borderId="62" xfId="0" applyFont="1" applyFill="1" applyBorder="1"/>
    <xf numFmtId="0" fontId="18" fillId="0" borderId="12" xfId="0" applyFont="1" applyBorder="1"/>
    <xf numFmtId="165" fontId="17" fillId="0" borderId="9" xfId="0" applyNumberFormat="1" applyFont="1" applyBorder="1"/>
    <xf numFmtId="0" fontId="21" fillId="0" borderId="10" xfId="0" applyFont="1" applyBorder="1"/>
    <xf numFmtId="8" fontId="21" fillId="0" borderId="12" xfId="0" applyNumberFormat="1" applyFont="1" applyBorder="1"/>
    <xf numFmtId="0" fontId="17" fillId="0" borderId="10" xfId="0" applyFont="1" applyBorder="1"/>
    <xf numFmtId="8" fontId="17" fillId="0" borderId="12" xfId="0" applyNumberFormat="1" applyFont="1" applyBorder="1"/>
    <xf numFmtId="8" fontId="17" fillId="0" borderId="11" xfId="0" applyNumberFormat="1" applyFont="1" applyBorder="1"/>
    <xf numFmtId="0" fontId="17" fillId="0" borderId="11" xfId="0" applyFont="1" applyBorder="1"/>
    <xf numFmtId="8" fontId="17" fillId="0" borderId="9" xfId="0" applyNumberFormat="1" applyFont="1" applyBorder="1"/>
    <xf numFmtId="8" fontId="17" fillId="0" borderId="18" xfId="0" applyNumberFormat="1" applyFont="1" applyBorder="1"/>
    <xf numFmtId="0" fontId="17" fillId="0" borderId="63" xfId="0" applyFont="1" applyBorder="1"/>
    <xf numFmtId="8" fontId="17" fillId="0" borderId="60" xfId="0" applyNumberFormat="1" applyFont="1" applyBorder="1"/>
    <xf numFmtId="8" fontId="17" fillId="0" borderId="57" xfId="0" applyNumberFormat="1" applyFont="1" applyBorder="1"/>
    <xf numFmtId="0" fontId="17" fillId="12" borderId="10" xfId="0" applyFont="1" applyFill="1" applyBorder="1"/>
    <xf numFmtId="8" fontId="17" fillId="12" borderId="12" xfId="0" applyNumberFormat="1" applyFont="1" applyFill="1" applyBorder="1"/>
    <xf numFmtId="0" fontId="17" fillId="12" borderId="11" xfId="0" applyFont="1" applyFill="1" applyBorder="1"/>
    <xf numFmtId="8" fontId="17" fillId="12" borderId="9" xfId="0" applyNumberFormat="1" applyFont="1" applyFill="1" applyBorder="1"/>
    <xf numFmtId="8" fontId="17" fillId="12" borderId="18" xfId="0" applyNumberFormat="1" applyFont="1" applyFill="1" applyBorder="1"/>
    <xf numFmtId="0" fontId="18" fillId="0" borderId="20" xfId="0" applyFont="1" applyBorder="1"/>
    <xf numFmtId="165" fontId="17" fillId="0" borderId="30" xfId="0" applyNumberFormat="1" applyFont="1" applyBorder="1"/>
    <xf numFmtId="0" fontId="21" fillId="0" borderId="26" xfId="0" applyFont="1" applyBorder="1"/>
    <xf numFmtId="8" fontId="21" fillId="0" borderId="43" xfId="0" applyNumberFormat="1" applyFont="1" applyBorder="1"/>
    <xf numFmtId="0" fontId="17" fillId="0" borderId="30" xfId="0" applyFont="1" applyBorder="1"/>
    <xf numFmtId="8" fontId="17" fillId="0" borderId="30" xfId="0" applyNumberFormat="1" applyFont="1" applyBorder="1"/>
    <xf numFmtId="0" fontId="17" fillId="12" borderId="26" xfId="0" applyFont="1" applyFill="1" applyBorder="1"/>
    <xf numFmtId="8" fontId="17" fillId="12" borderId="43" xfId="0" applyNumberFormat="1" applyFont="1" applyFill="1" applyBorder="1"/>
    <xf numFmtId="0" fontId="17" fillId="12" borderId="30" xfId="0" applyFont="1" applyFill="1" applyBorder="1"/>
    <xf numFmtId="8" fontId="17" fillId="12" borderId="30" xfId="0" applyNumberFormat="1" applyFont="1" applyFill="1" applyBorder="1"/>
    <xf numFmtId="0" fontId="8" fillId="8" borderId="20" xfId="0" applyFont="1" applyFill="1" applyBorder="1"/>
    <xf numFmtId="8" fontId="17" fillId="12" borderId="20" xfId="0" applyNumberFormat="1" applyFont="1" applyFill="1" applyBorder="1"/>
    <xf numFmtId="8" fontId="17" fillId="12" borderId="21" xfId="0" applyNumberFormat="1" applyFont="1" applyFill="1" applyBorder="1"/>
    <xf numFmtId="0" fontId="5" fillId="0" borderId="0" xfId="0" applyFont="1" applyAlignment="1">
      <alignment vertical="center" textRotation="90"/>
    </xf>
    <xf numFmtId="165" fontId="22" fillId="0" borderId="0" xfId="0" applyNumberFormat="1" applyFont="1"/>
    <xf numFmtId="0" fontId="21" fillId="0" borderId="0" xfId="0" applyFont="1"/>
    <xf numFmtId="8" fontId="21" fillId="0" borderId="0" xfId="0" applyNumberFormat="1" applyFont="1"/>
    <xf numFmtId="8" fontId="17" fillId="0" borderId="0" xfId="0" applyNumberFormat="1" applyFont="1"/>
    <xf numFmtId="0" fontId="17" fillId="12" borderId="65" xfId="0" applyFont="1" applyFill="1" applyBorder="1"/>
    <xf numFmtId="8" fontId="17" fillId="12" borderId="0" xfId="0" applyNumberFormat="1" applyFont="1" applyFill="1"/>
    <xf numFmtId="0" fontId="17" fillId="12" borderId="0" xfId="0" applyFont="1" applyFill="1"/>
    <xf numFmtId="0" fontId="8" fillId="8" borderId="0" xfId="0" applyFont="1" applyFill="1"/>
    <xf numFmtId="8" fontId="21" fillId="12" borderId="49" xfId="0" applyNumberFormat="1" applyFont="1" applyFill="1" applyBorder="1"/>
    <xf numFmtId="8" fontId="21" fillId="12" borderId="50" xfId="0" applyNumberFormat="1" applyFont="1" applyFill="1" applyBorder="1"/>
    <xf numFmtId="8" fontId="21" fillId="12" borderId="66" xfId="0" applyNumberFormat="1" applyFont="1" applyFill="1" applyBorder="1"/>
    <xf numFmtId="0" fontId="18" fillId="0" borderId="42" xfId="0" applyFont="1" applyBorder="1"/>
    <xf numFmtId="165" fontId="17" fillId="0" borderId="15" xfId="0" applyNumberFormat="1" applyFont="1" applyBorder="1"/>
    <xf numFmtId="0" fontId="21" fillId="0" borderId="46" xfId="0" applyFont="1" applyBorder="1"/>
    <xf numFmtId="8" fontId="21" fillId="0" borderId="42" xfId="0" applyNumberFormat="1" applyFont="1" applyBorder="1"/>
    <xf numFmtId="0" fontId="17" fillId="0" borderId="46" xfId="0" applyFont="1" applyBorder="1"/>
    <xf numFmtId="8" fontId="17" fillId="0" borderId="42" xfId="0" applyNumberFormat="1" applyFont="1" applyBorder="1"/>
    <xf numFmtId="8" fontId="17" fillId="0" borderId="16" xfId="0" applyNumberFormat="1" applyFont="1" applyBorder="1"/>
    <xf numFmtId="0" fontId="8" fillId="8" borderId="15" xfId="0" applyFont="1" applyFill="1" applyBorder="1"/>
    <xf numFmtId="8" fontId="17" fillId="0" borderId="23" xfId="0" applyNumberFormat="1" applyFont="1" applyBorder="1"/>
    <xf numFmtId="8" fontId="17" fillId="0" borderId="24" xfId="0" applyNumberFormat="1" applyFont="1" applyBorder="1"/>
    <xf numFmtId="8" fontId="17" fillId="0" borderId="25" xfId="0" applyNumberFormat="1" applyFont="1" applyBorder="1"/>
    <xf numFmtId="165" fontId="17" fillId="0" borderId="11" xfId="0" applyNumberFormat="1" applyFont="1" applyBorder="1"/>
    <xf numFmtId="8" fontId="17" fillId="0" borderId="67" xfId="0" applyNumberFormat="1" applyFont="1" applyBorder="1"/>
    <xf numFmtId="0" fontId="8" fillId="8" borderId="11" xfId="0" applyFont="1" applyFill="1" applyBorder="1"/>
    <xf numFmtId="8" fontId="17" fillId="0" borderId="17" xfId="0" applyNumberFormat="1" applyFont="1" applyBorder="1"/>
    <xf numFmtId="0" fontId="18" fillId="0" borderId="68" xfId="0" applyFont="1" applyBorder="1"/>
    <xf numFmtId="165" fontId="17" fillId="0" borderId="0" xfId="0" applyNumberFormat="1" applyFont="1"/>
    <xf numFmtId="0" fontId="21" fillId="0" borderId="65" xfId="0" applyFont="1" applyBorder="1"/>
    <xf numFmtId="8" fontId="21" fillId="0" borderId="68" xfId="0" applyNumberFormat="1" applyFont="1" applyBorder="1"/>
    <xf numFmtId="0" fontId="17" fillId="0" borderId="65" xfId="0" applyFont="1" applyBorder="1"/>
    <xf numFmtId="8" fontId="17" fillId="0" borderId="68" xfId="0" applyNumberFormat="1" applyFont="1" applyBorder="1"/>
    <xf numFmtId="8" fontId="17" fillId="0" borderId="5" xfId="0" applyNumberFormat="1" applyFont="1" applyBorder="1"/>
    <xf numFmtId="8" fontId="17" fillId="0" borderId="36" xfId="0" applyNumberFormat="1" applyFont="1" applyBorder="1"/>
    <xf numFmtId="8" fontId="17" fillId="0" borderId="37" xfId="0" applyNumberFormat="1" applyFont="1" applyBorder="1"/>
    <xf numFmtId="8" fontId="17" fillId="0" borderId="28" xfId="0" applyNumberFormat="1" applyFont="1" applyBorder="1"/>
    <xf numFmtId="0" fontId="18" fillId="0" borderId="54" xfId="0" applyFont="1" applyBorder="1"/>
    <xf numFmtId="165" fontId="17" fillId="0" borderId="55" xfId="0" applyNumberFormat="1" applyFont="1" applyBorder="1"/>
    <xf numFmtId="0" fontId="21" fillId="0" borderId="69" xfId="0" applyFont="1" applyBorder="1"/>
    <xf numFmtId="8" fontId="21" fillId="0" borderId="54" xfId="0" applyNumberFormat="1" applyFont="1" applyBorder="1"/>
    <xf numFmtId="0" fontId="17" fillId="0" borderId="69" xfId="0" applyFont="1" applyBorder="1"/>
    <xf numFmtId="8" fontId="17" fillId="0" borderId="54" xfId="0" applyNumberFormat="1" applyFont="1" applyBorder="1"/>
    <xf numFmtId="8" fontId="17" fillId="0" borderId="70" xfId="0" applyNumberFormat="1" applyFont="1" applyBorder="1"/>
    <xf numFmtId="0" fontId="8" fillId="8" borderId="55" xfId="0" applyFont="1" applyFill="1" applyBorder="1"/>
    <xf numFmtId="8" fontId="17" fillId="0" borderId="39" xfId="0" applyNumberFormat="1" applyFont="1" applyBorder="1"/>
    <xf numFmtId="8" fontId="17" fillId="0" borderId="40" xfId="0" applyNumberFormat="1" applyFont="1" applyBorder="1"/>
    <xf numFmtId="8" fontId="17" fillId="0" borderId="41" xfId="0" applyNumberFormat="1" applyFont="1" applyBorder="1"/>
    <xf numFmtId="0" fontId="17" fillId="0" borderId="6" xfId="0" applyFont="1" applyBorder="1" applyAlignment="1">
      <alignment textRotation="90"/>
    </xf>
    <xf numFmtId="0" fontId="18" fillId="0" borderId="26" xfId="0" applyFont="1" applyBorder="1"/>
    <xf numFmtId="165" fontId="17" fillId="0" borderId="20" xfId="0" applyNumberFormat="1" applyFont="1" applyBorder="1"/>
    <xf numFmtId="0" fontId="21" fillId="0" borderId="30" xfId="0" applyFont="1" applyBorder="1"/>
    <xf numFmtId="8" fontId="21" fillId="0" borderId="30" xfId="0" applyNumberFormat="1" applyFont="1" applyBorder="1"/>
    <xf numFmtId="0" fontId="17" fillId="0" borderId="26" xfId="0" applyFont="1" applyBorder="1"/>
    <xf numFmtId="8" fontId="17" fillId="0" borderId="43" xfId="0" applyNumberFormat="1" applyFont="1" applyBorder="1"/>
    <xf numFmtId="8" fontId="17" fillId="0" borderId="71" xfId="0" applyNumberFormat="1" applyFont="1" applyBorder="1"/>
    <xf numFmtId="8" fontId="17" fillId="0" borderId="72" xfId="0" applyNumberFormat="1" applyFont="1" applyBorder="1"/>
    <xf numFmtId="8" fontId="17" fillId="0" borderId="55" xfId="0" applyNumberFormat="1" applyFont="1" applyBorder="1"/>
    <xf numFmtId="8" fontId="21" fillId="0" borderId="44" xfId="0" applyNumberFormat="1" applyFont="1" applyBorder="1"/>
    <xf numFmtId="8" fontId="21" fillId="0" borderId="34" xfId="0" applyNumberFormat="1" applyFont="1" applyBorder="1"/>
    <xf numFmtId="8" fontId="21" fillId="0" borderId="32" xfId="0" applyNumberFormat="1" applyFont="1" applyBorder="1"/>
    <xf numFmtId="8" fontId="21" fillId="0" borderId="73" xfId="0" applyNumberFormat="1" applyFont="1" applyBorder="1"/>
    <xf numFmtId="0" fontId="10" fillId="0" borderId="0" xfId="0" applyFont="1"/>
    <xf numFmtId="0" fontId="12" fillId="0" borderId="0" xfId="0" applyFont="1"/>
    <xf numFmtId="8" fontId="19" fillId="0" borderId="22" xfId="0" applyNumberFormat="1" applyFont="1" applyBorder="1"/>
    <xf numFmtId="8" fontId="19" fillId="0" borderId="33" xfId="0" applyNumberFormat="1" applyFont="1" applyBorder="1"/>
    <xf numFmtId="8" fontId="19" fillId="0" borderId="31" xfId="0" applyNumberFormat="1" applyFont="1" applyBorder="1"/>
    <xf numFmtId="8" fontId="19" fillId="0" borderId="76" xfId="0" applyNumberFormat="1" applyFont="1" applyBorder="1"/>
    <xf numFmtId="8" fontId="19" fillId="0" borderId="77" xfId="0" applyNumberFormat="1" applyFont="1" applyBorder="1"/>
    <xf numFmtId="8" fontId="19" fillId="9" borderId="78" xfId="0" applyNumberFormat="1" applyFont="1" applyFill="1" applyBorder="1"/>
    <xf numFmtId="0" fontId="29" fillId="0" borderId="45" xfId="0" applyFont="1" applyBorder="1"/>
    <xf numFmtId="0" fontId="29" fillId="0" borderId="50" xfId="0" applyFont="1" applyBorder="1"/>
    <xf numFmtId="0" fontId="8" fillId="3" borderId="69" xfId="0" applyFont="1" applyFill="1" applyBorder="1" applyAlignment="1">
      <alignment horizontal="center"/>
    </xf>
    <xf numFmtId="8" fontId="6" fillId="0" borderId="11" xfId="0" applyNumberFormat="1" applyFont="1" applyBorder="1" applyAlignment="1">
      <alignment horizontal="center"/>
    </xf>
    <xf numFmtId="8" fontId="25" fillId="3" borderId="12" xfId="0" applyNumberFormat="1" applyFont="1" applyFill="1" applyBorder="1" applyAlignment="1">
      <alignment horizontal="center"/>
    </xf>
    <xf numFmtId="10" fontId="8" fillId="0" borderId="81" xfId="0" applyNumberFormat="1" applyFont="1" applyBorder="1"/>
    <xf numFmtId="8" fontId="6" fillId="9" borderId="82" xfId="0" applyNumberFormat="1" applyFont="1" applyFill="1" applyBorder="1" applyAlignment="1">
      <alignment horizontal="center"/>
    </xf>
    <xf numFmtId="0" fontId="8" fillId="0" borderId="63" xfId="0" applyFont="1" applyBorder="1"/>
    <xf numFmtId="0" fontId="8" fillId="0" borderId="61" xfId="0" applyFont="1" applyBorder="1"/>
    <xf numFmtId="0" fontId="5" fillId="11" borderId="11" xfId="0" applyFont="1" applyFill="1" applyBorder="1"/>
    <xf numFmtId="0" fontId="17" fillId="0" borderId="12" xfId="0" applyFont="1" applyBorder="1"/>
    <xf numFmtId="0" fontId="17" fillId="0" borderId="9" xfId="0" applyFont="1" applyBorder="1"/>
    <xf numFmtId="0" fontId="30" fillId="0" borderId="10" xfId="0" applyFont="1" applyBorder="1"/>
    <xf numFmtId="0" fontId="5" fillId="0" borderId="10" xfId="0" applyFont="1" applyBorder="1"/>
    <xf numFmtId="0" fontId="5" fillId="0" borderId="63" xfId="0" applyFont="1" applyBorder="1"/>
    <xf numFmtId="0" fontId="17" fillId="0" borderId="20" xfId="0" applyFont="1" applyBorder="1"/>
    <xf numFmtId="0" fontId="30" fillId="0" borderId="26" xfId="0" applyFont="1" applyBorder="1"/>
    <xf numFmtId="0" fontId="22" fillId="0" borderId="0" xfId="0" applyFont="1"/>
    <xf numFmtId="0" fontId="30" fillId="0" borderId="0" xfId="0" applyFont="1"/>
    <xf numFmtId="8" fontId="21" fillId="12" borderId="83" xfId="0" applyNumberFormat="1" applyFont="1" applyFill="1" applyBorder="1"/>
    <xf numFmtId="8" fontId="21" fillId="12" borderId="32" xfId="0" applyNumberFormat="1" applyFont="1" applyFill="1" applyBorder="1"/>
    <xf numFmtId="8" fontId="21" fillId="12" borderId="31" xfId="0" applyNumberFormat="1" applyFont="1" applyFill="1" applyBorder="1"/>
    <xf numFmtId="8" fontId="21" fillId="12" borderId="84" xfId="0" applyNumberFormat="1" applyFont="1" applyFill="1" applyBorder="1"/>
    <xf numFmtId="8" fontId="21" fillId="12" borderId="68" xfId="0" applyNumberFormat="1" applyFont="1" applyFill="1" applyBorder="1"/>
    <xf numFmtId="0" fontId="17" fillId="0" borderId="15" xfId="0" applyFont="1" applyBorder="1"/>
    <xf numFmtId="0" fontId="30" fillId="0" borderId="46" xfId="0" applyFont="1" applyBorder="1"/>
    <xf numFmtId="0" fontId="5" fillId="0" borderId="46" xfId="0" applyFont="1" applyBorder="1"/>
    <xf numFmtId="0" fontId="30" fillId="0" borderId="65" xfId="0" applyFont="1" applyBorder="1"/>
    <xf numFmtId="0" fontId="5" fillId="0" borderId="65" xfId="0" applyFont="1" applyBorder="1"/>
    <xf numFmtId="0" fontId="17" fillId="0" borderId="55" xfId="0" applyFont="1" applyBorder="1"/>
    <xf numFmtId="0" fontId="30" fillId="0" borderId="69" xfId="0" applyFont="1" applyBorder="1"/>
    <xf numFmtId="0" fontId="5" fillId="0" borderId="69" xfId="0" applyFont="1" applyBorder="1"/>
    <xf numFmtId="0" fontId="8" fillId="8" borderId="30" xfId="0" applyFont="1" applyFill="1" applyBorder="1"/>
    <xf numFmtId="0" fontId="5" fillId="0" borderId="26" xfId="0" applyFont="1" applyBorder="1"/>
    <xf numFmtId="0" fontId="8" fillId="8" borderId="7" xfId="0" applyFont="1" applyFill="1" applyBorder="1"/>
    <xf numFmtId="8" fontId="17" fillId="0" borderId="19" xfId="0" applyNumberFormat="1" applyFont="1" applyBorder="1"/>
    <xf numFmtId="8" fontId="17" fillId="0" borderId="20" xfId="0" applyNumberFormat="1" applyFont="1" applyBorder="1"/>
    <xf numFmtId="8" fontId="17" fillId="0" borderId="21" xfId="0" applyNumberFormat="1" applyFont="1" applyBorder="1"/>
    <xf numFmtId="8" fontId="34" fillId="0" borderId="0" xfId="0" applyNumberFormat="1" applyFont="1" applyAlignment="1">
      <alignment horizontal="center"/>
    </xf>
    <xf numFmtId="8" fontId="21" fillId="0" borderId="85" xfId="0" applyNumberFormat="1" applyFont="1" applyBorder="1"/>
    <xf numFmtId="0" fontId="0" fillId="0" borderId="0" xfId="0" applyAlignment="1">
      <alignment horizontal="center"/>
    </xf>
    <xf numFmtId="8" fontId="19" fillId="3" borderId="22" xfId="0" applyNumberFormat="1" applyFont="1" applyFill="1" applyBorder="1"/>
    <xf numFmtId="8" fontId="19" fillId="3" borderId="13" xfId="0" applyNumberFormat="1" applyFont="1" applyFill="1" applyBorder="1"/>
    <xf numFmtId="8" fontId="19" fillId="3" borderId="86" xfId="0" applyNumberFormat="1" applyFont="1" applyFill="1" applyBorder="1"/>
    <xf numFmtId="8" fontId="19" fillId="3" borderId="77" xfId="0" applyNumberFormat="1" applyFont="1" applyFill="1" applyBorder="1"/>
    <xf numFmtId="0" fontId="8" fillId="8" borderId="42" xfId="0" applyFont="1" applyFill="1" applyBorder="1"/>
    <xf numFmtId="0" fontId="8" fillId="0" borderId="15" xfId="0" applyFont="1" applyBorder="1"/>
    <xf numFmtId="0" fontId="8" fillId="8" borderId="68" xfId="0" applyFont="1" applyFill="1" applyBorder="1"/>
    <xf numFmtId="0" fontId="8" fillId="3" borderId="0" xfId="0" applyFont="1" applyFill="1" applyAlignment="1">
      <alignment horizontal="center"/>
    </xf>
    <xf numFmtId="0" fontId="8" fillId="3" borderId="41" xfId="0" applyFont="1" applyFill="1" applyBorder="1" applyAlignment="1">
      <alignment horizontal="center"/>
    </xf>
    <xf numFmtId="10" fontId="23" fillId="0" borderId="10" xfId="0" applyNumberFormat="1" applyFont="1" applyBorder="1"/>
    <xf numFmtId="0" fontId="8" fillId="8" borderId="60" xfId="0" applyFont="1" applyFill="1" applyBorder="1"/>
    <xf numFmtId="0" fontId="8" fillId="0" borderId="28" xfId="0" applyFont="1" applyBorder="1"/>
    <xf numFmtId="0" fontId="18" fillId="11" borderId="11" xfId="0" applyFont="1" applyFill="1" applyBorder="1"/>
    <xf numFmtId="0" fontId="8" fillId="11" borderId="67" xfId="0" applyFont="1" applyFill="1" applyBorder="1"/>
    <xf numFmtId="0" fontId="8" fillId="8" borderId="12" xfId="0" applyFont="1" applyFill="1" applyBorder="1"/>
    <xf numFmtId="0" fontId="8" fillId="0" borderId="10" xfId="0" applyFont="1" applyBorder="1"/>
    <xf numFmtId="8" fontId="17" fillId="12" borderId="67" xfId="0" applyNumberFormat="1" applyFont="1" applyFill="1" applyBorder="1"/>
    <xf numFmtId="0" fontId="17" fillId="12" borderId="69" xfId="0" applyFont="1" applyFill="1" applyBorder="1"/>
    <xf numFmtId="8" fontId="17" fillId="12" borderId="54" xfId="0" applyNumberFormat="1" applyFont="1" applyFill="1" applyBorder="1"/>
    <xf numFmtId="0" fontId="17" fillId="12" borderId="55" xfId="0" applyFont="1" applyFill="1" applyBorder="1"/>
    <xf numFmtId="8" fontId="17" fillId="12" borderId="55" xfId="0" applyNumberFormat="1" applyFont="1" applyFill="1" applyBorder="1"/>
    <xf numFmtId="0" fontId="8" fillId="8" borderId="54" xfId="0" applyFont="1" applyFill="1" applyBorder="1"/>
    <xf numFmtId="0" fontId="8" fillId="0" borderId="30" xfId="0" applyFont="1" applyBorder="1"/>
    <xf numFmtId="8" fontId="17" fillId="12" borderId="71" xfId="0" applyNumberFormat="1" applyFont="1" applyFill="1" applyBorder="1"/>
    <xf numFmtId="0" fontId="8" fillId="8" borderId="43" xfId="0" applyFont="1" applyFill="1" applyBorder="1"/>
    <xf numFmtId="8" fontId="17" fillId="12" borderId="40" xfId="0" applyNumberFormat="1" applyFont="1" applyFill="1" applyBorder="1"/>
    <xf numFmtId="8" fontId="17" fillId="12" borderId="41" xfId="0" applyNumberFormat="1" applyFont="1" applyFill="1" applyBorder="1"/>
    <xf numFmtId="8" fontId="8" fillId="0" borderId="0" xfId="0" applyNumberFormat="1" applyFont="1"/>
    <xf numFmtId="0" fontId="8" fillId="12" borderId="0" xfId="0" applyFont="1" applyFill="1"/>
    <xf numFmtId="8" fontId="8" fillId="12" borderId="0" xfId="0" applyNumberFormat="1" applyFont="1" applyFill="1"/>
    <xf numFmtId="8" fontId="19" fillId="3" borderId="87" xfId="0" applyNumberFormat="1" applyFont="1" applyFill="1" applyBorder="1"/>
    <xf numFmtId="0" fontId="35" fillId="0" borderId="0" xfId="0" applyFont="1"/>
    <xf numFmtId="0" fontId="36" fillId="0" borderId="0" xfId="0" applyFont="1"/>
    <xf numFmtId="8" fontId="11" fillId="9" borderId="22" xfId="0" applyNumberFormat="1" applyFont="1" applyFill="1" applyBorder="1"/>
    <xf numFmtId="0" fontId="15" fillId="0" borderId="0" xfId="0" applyFont="1"/>
    <xf numFmtId="8" fontId="19" fillId="0" borderId="83" xfId="0" applyNumberFormat="1" applyFont="1" applyBorder="1"/>
    <xf numFmtId="8" fontId="19" fillId="0" borderId="86" xfId="0" applyNumberFormat="1" applyFont="1" applyBorder="1"/>
    <xf numFmtId="8" fontId="19" fillId="0" borderId="84" xfId="0" applyNumberFormat="1" applyFont="1" applyBorder="1"/>
    <xf numFmtId="8" fontId="19" fillId="3" borderId="33" xfId="0" applyNumberFormat="1" applyFont="1" applyFill="1" applyBorder="1"/>
    <xf numFmtId="8" fontId="5" fillId="0" borderId="22" xfId="0" applyNumberFormat="1" applyFont="1" applyBorder="1"/>
    <xf numFmtId="8" fontId="11" fillId="6" borderId="22" xfId="0" applyNumberFormat="1" applyFont="1" applyFill="1" applyBorder="1"/>
    <xf numFmtId="8" fontId="11" fillId="0" borderId="22" xfId="0" applyNumberFormat="1" applyFont="1" applyBorder="1"/>
    <xf numFmtId="0" fontId="5" fillId="0" borderId="0" xfId="0" applyFont="1" applyFill="1" applyAlignment="1">
      <alignment horizontal="center"/>
    </xf>
    <xf numFmtId="8" fontId="5" fillId="0" borderId="22" xfId="0" applyNumberFormat="1" applyFont="1" applyFill="1" applyBorder="1"/>
    <xf numFmtId="0" fontId="16" fillId="0" borderId="0" xfId="0" applyFont="1"/>
    <xf numFmtId="0" fontId="5" fillId="0" borderId="0" xfId="1" applyFont="1"/>
    <xf numFmtId="0" fontId="5" fillId="5" borderId="31" xfId="1" applyFont="1" applyFill="1" applyBorder="1"/>
    <xf numFmtId="0" fontId="5" fillId="5" borderId="33" xfId="1" applyFont="1" applyFill="1" applyBorder="1"/>
    <xf numFmtId="0" fontId="8" fillId="0" borderId="0" xfId="0" applyFont="1" applyFill="1"/>
    <xf numFmtId="0" fontId="8" fillId="0" borderId="62" xfId="0" applyFont="1" applyBorder="1"/>
    <xf numFmtId="0" fontId="8" fillId="7" borderId="57" xfId="0" applyFont="1" applyFill="1" applyBorder="1"/>
    <xf numFmtId="0" fontId="8" fillId="7" borderId="27" xfId="0" applyFont="1" applyFill="1" applyBorder="1"/>
    <xf numFmtId="0" fontId="8" fillId="7" borderId="11" xfId="0" applyFont="1" applyFill="1" applyBorder="1"/>
    <xf numFmtId="0" fontId="8" fillId="0" borderId="36" xfId="0" applyFont="1" applyFill="1" applyBorder="1"/>
    <xf numFmtId="0" fontId="8" fillId="0" borderId="60" xfId="0" applyFont="1" applyFill="1" applyBorder="1"/>
    <xf numFmtId="0" fontId="8" fillId="8" borderId="57" xfId="0" applyFont="1" applyFill="1" applyBorder="1"/>
    <xf numFmtId="8" fontId="6" fillId="3" borderId="67" xfId="0" applyNumberFormat="1" applyFont="1" applyFill="1" applyBorder="1" applyAlignment="1">
      <alignment horizontal="center"/>
    </xf>
    <xf numFmtId="0" fontId="8" fillId="7" borderId="89" xfId="0" applyFont="1" applyFill="1" applyBorder="1"/>
    <xf numFmtId="0" fontId="8" fillId="7" borderId="62" xfId="0" applyFont="1" applyFill="1" applyBorder="1"/>
    <xf numFmtId="0" fontId="8" fillId="7" borderId="12" xfId="0" applyFont="1" applyFill="1" applyBorder="1"/>
    <xf numFmtId="10" fontId="8" fillId="3" borderId="10" xfId="0" applyNumberFormat="1" applyFont="1" applyFill="1" applyBorder="1"/>
    <xf numFmtId="10" fontId="8" fillId="3" borderId="27" xfId="0" applyNumberFormat="1" applyFont="1" applyFill="1" applyBorder="1"/>
    <xf numFmtId="0" fontId="17" fillId="0" borderId="9" xfId="0" applyFont="1" applyBorder="1" applyAlignment="1">
      <alignment horizontal="center"/>
    </xf>
    <xf numFmtId="0" fontId="17" fillId="0" borderId="55" xfId="0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0" fontId="5" fillId="0" borderId="12" xfId="0" applyFont="1" applyBorder="1"/>
    <xf numFmtId="165" fontId="5" fillId="0" borderId="9" xfId="0" applyNumberFormat="1" applyFont="1" applyBorder="1"/>
    <xf numFmtId="0" fontId="5" fillId="0" borderId="20" xfId="0" applyFont="1" applyBorder="1"/>
    <xf numFmtId="165" fontId="5" fillId="0" borderId="30" xfId="0" applyNumberFormat="1" applyFont="1" applyBorder="1"/>
    <xf numFmtId="0" fontId="5" fillId="0" borderId="30" xfId="0" applyFont="1" applyBorder="1"/>
    <xf numFmtId="165" fontId="11" fillId="0" borderId="0" xfId="0" applyNumberFormat="1" applyFont="1"/>
    <xf numFmtId="0" fontId="5" fillId="0" borderId="42" xfId="0" applyFont="1" applyBorder="1"/>
    <xf numFmtId="165" fontId="5" fillId="0" borderId="15" xfId="0" applyNumberFormat="1" applyFont="1" applyBorder="1"/>
    <xf numFmtId="165" fontId="5" fillId="0" borderId="11" xfId="0" applyNumberFormat="1" applyFont="1" applyBorder="1"/>
    <xf numFmtId="0" fontId="5" fillId="0" borderId="68" xfId="0" applyFont="1" applyBorder="1"/>
    <xf numFmtId="165" fontId="5" fillId="0" borderId="0" xfId="0" applyNumberFormat="1" applyFont="1"/>
    <xf numFmtId="0" fontId="5" fillId="0" borderId="54" xfId="0" applyFont="1" applyBorder="1"/>
    <xf numFmtId="165" fontId="5" fillId="0" borderId="55" xfId="0" applyNumberFormat="1" applyFont="1" applyBorder="1"/>
    <xf numFmtId="165" fontId="5" fillId="0" borderId="20" xfId="0" applyNumberFormat="1" applyFont="1" applyBorder="1"/>
    <xf numFmtId="0" fontId="8" fillId="8" borderId="15" xfId="0" applyFont="1" applyFill="1" applyBorder="1" applyAlignment="1"/>
    <xf numFmtId="0" fontId="8" fillId="8" borderId="0" xfId="0" applyFont="1" applyFill="1" applyBorder="1" applyAlignment="1"/>
    <xf numFmtId="0" fontId="8" fillId="8" borderId="68" xfId="0" applyFont="1" applyFill="1" applyBorder="1" applyAlignment="1">
      <alignment horizontal="center"/>
    </xf>
    <xf numFmtId="0" fontId="8" fillId="8" borderId="15" xfId="0" applyFont="1" applyFill="1" applyBorder="1" applyAlignment="1">
      <alignment horizontal="center"/>
    </xf>
    <xf numFmtId="10" fontId="8" fillId="0" borderId="10" xfId="0" applyNumberFormat="1" applyFont="1" applyBorder="1" applyAlignment="1">
      <alignment horizontal="center"/>
    </xf>
    <xf numFmtId="10" fontId="8" fillId="0" borderId="10" xfId="0" applyNumberFormat="1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62" xfId="0" applyFont="1" applyBorder="1" applyAlignment="1">
      <alignment horizontal="center"/>
    </xf>
    <xf numFmtId="0" fontId="8" fillId="11" borderId="11" xfId="0" applyFont="1" applyFill="1" applyBorder="1" applyAlignment="1">
      <alignment horizontal="center"/>
    </xf>
    <xf numFmtId="0" fontId="8" fillId="7" borderId="57" xfId="0" applyFont="1" applyFill="1" applyBorder="1" applyAlignment="1">
      <alignment horizontal="center"/>
    </xf>
    <xf numFmtId="0" fontId="8" fillId="7" borderId="27" xfId="0" applyFont="1" applyFill="1" applyBorder="1" applyAlignment="1">
      <alignment horizontal="center"/>
    </xf>
    <xf numFmtId="0" fontId="8" fillId="7" borderId="11" xfId="0" applyFont="1" applyFill="1" applyBorder="1" applyAlignment="1">
      <alignment horizontal="center"/>
    </xf>
    <xf numFmtId="0" fontId="8" fillId="11" borderId="67" xfId="0" applyFont="1" applyFill="1" applyBorder="1" applyAlignment="1">
      <alignment horizontal="center"/>
    </xf>
    <xf numFmtId="0" fontId="5" fillId="0" borderId="2" xfId="0" applyFont="1" applyBorder="1"/>
    <xf numFmtId="0" fontId="5" fillId="0" borderId="57" xfId="0" applyFont="1" applyBorder="1"/>
    <xf numFmtId="0" fontId="5" fillId="0" borderId="9" xfId="0" applyFont="1" applyBorder="1"/>
    <xf numFmtId="0" fontId="11" fillId="0" borderId="0" xfId="0" applyFont="1"/>
    <xf numFmtId="0" fontId="5" fillId="0" borderId="15" xfId="0" applyFont="1" applyBorder="1"/>
    <xf numFmtId="0" fontId="5" fillId="0" borderId="11" xfId="0" applyFont="1" applyBorder="1"/>
    <xf numFmtId="0" fontId="5" fillId="0" borderId="55" xfId="0" applyFont="1" applyBorder="1"/>
    <xf numFmtId="0" fontId="37" fillId="0" borderId="10" xfId="0" applyFont="1" applyBorder="1" applyAlignment="1">
      <alignment horizontal="right"/>
    </xf>
    <xf numFmtId="8" fontId="37" fillId="0" borderId="11" xfId="0" applyNumberFormat="1" applyFont="1" applyBorder="1" applyAlignment="1">
      <alignment horizontal="right"/>
    </xf>
    <xf numFmtId="0" fontId="5" fillId="0" borderId="27" xfId="0" applyFont="1" applyFill="1" applyBorder="1" applyAlignment="1">
      <alignment horizontal="right"/>
    </xf>
    <xf numFmtId="8" fontId="5" fillId="0" borderId="12" xfId="0" applyNumberFormat="1" applyFont="1" applyFill="1" applyBorder="1" applyAlignment="1">
      <alignment horizontal="right"/>
    </xf>
    <xf numFmtId="0" fontId="5" fillId="0" borderId="10" xfId="0" applyFont="1" applyFill="1" applyBorder="1" applyAlignment="1">
      <alignment horizontal="right"/>
    </xf>
    <xf numFmtId="0" fontId="5" fillId="0" borderId="10" xfId="0" applyFont="1" applyBorder="1" applyAlignment="1">
      <alignment horizontal="right"/>
    </xf>
    <xf numFmtId="8" fontId="5" fillId="0" borderId="67" xfId="0" applyNumberFormat="1" applyFont="1" applyBorder="1" applyAlignment="1">
      <alignment horizontal="right"/>
    </xf>
    <xf numFmtId="0" fontId="5" fillId="8" borderId="11" xfId="0" applyFont="1" applyFill="1" applyBorder="1" applyAlignment="1">
      <alignment horizontal="right"/>
    </xf>
    <xf numFmtId="8" fontId="5" fillId="0" borderId="17" xfId="0" applyNumberFormat="1" applyFont="1" applyFill="1" applyBorder="1" applyAlignment="1">
      <alignment horizontal="right"/>
    </xf>
    <xf numFmtId="8" fontId="5" fillId="0" borderId="9" xfId="0" applyNumberFormat="1" applyFont="1" applyFill="1" applyBorder="1" applyAlignment="1">
      <alignment horizontal="right"/>
    </xf>
    <xf numFmtId="8" fontId="5" fillId="0" borderId="18" xfId="0" applyNumberFormat="1" applyFont="1" applyBorder="1" applyAlignment="1">
      <alignment horizontal="right"/>
    </xf>
    <xf numFmtId="0" fontId="5" fillId="0" borderId="89" xfId="0" applyFont="1" applyFill="1" applyBorder="1" applyAlignment="1">
      <alignment horizontal="right"/>
    </xf>
    <xf numFmtId="8" fontId="5" fillId="0" borderId="60" xfId="0" applyNumberFormat="1" applyFont="1" applyFill="1" applyBorder="1" applyAlignment="1">
      <alignment horizontal="right"/>
    </xf>
    <xf numFmtId="0" fontId="5" fillId="0" borderId="63" xfId="0" applyFont="1" applyFill="1" applyBorder="1" applyAlignment="1">
      <alignment horizontal="right"/>
    </xf>
    <xf numFmtId="0" fontId="5" fillId="0" borderId="63" xfId="0" applyFont="1" applyBorder="1" applyAlignment="1">
      <alignment horizontal="right"/>
    </xf>
    <xf numFmtId="8" fontId="5" fillId="0" borderId="62" xfId="0" applyNumberFormat="1" applyFont="1" applyBorder="1" applyAlignment="1">
      <alignment horizontal="right"/>
    </xf>
    <xf numFmtId="0" fontId="37" fillId="0" borderId="26" xfId="0" applyFont="1" applyBorder="1" applyAlignment="1">
      <alignment horizontal="right"/>
    </xf>
    <xf numFmtId="8" fontId="37" fillId="0" borderId="30" xfId="0" applyNumberFormat="1" applyFont="1" applyBorder="1" applyAlignment="1">
      <alignment horizontal="right"/>
    </xf>
    <xf numFmtId="0" fontId="37" fillId="0" borderId="29" xfId="0" applyFont="1" applyFill="1" applyBorder="1" applyAlignment="1">
      <alignment horizontal="right"/>
    </xf>
    <xf numFmtId="8" fontId="5" fillId="0" borderId="43" xfId="0" applyNumberFormat="1" applyFont="1" applyFill="1" applyBorder="1" applyAlignment="1">
      <alignment horizontal="right"/>
    </xf>
    <xf numFmtId="0" fontId="37" fillId="0" borderId="26" xfId="0" applyFont="1" applyFill="1" applyBorder="1" applyAlignment="1">
      <alignment horizontal="right"/>
    </xf>
    <xf numFmtId="8" fontId="5" fillId="0" borderId="71" xfId="0" applyNumberFormat="1" applyFont="1" applyBorder="1" applyAlignment="1">
      <alignment horizontal="right"/>
    </xf>
    <xf numFmtId="0" fontId="5" fillId="8" borderId="30" xfId="0" applyFont="1" applyFill="1" applyBorder="1" applyAlignment="1">
      <alignment horizontal="right"/>
    </xf>
    <xf numFmtId="8" fontId="5" fillId="0" borderId="19" xfId="0" applyNumberFormat="1" applyFont="1" applyFill="1" applyBorder="1" applyAlignment="1">
      <alignment horizontal="right"/>
    </xf>
    <xf numFmtId="8" fontId="5" fillId="0" borderId="20" xfId="0" applyNumberFormat="1" applyFont="1" applyFill="1" applyBorder="1" applyAlignment="1">
      <alignment horizontal="right"/>
    </xf>
    <xf numFmtId="8" fontId="5" fillId="0" borderId="21" xfId="0" applyNumberFormat="1" applyFont="1" applyBorder="1" applyAlignment="1">
      <alignment horizontal="right"/>
    </xf>
    <xf numFmtId="0" fontId="37" fillId="0" borderId="0" xfId="0" applyFont="1" applyAlignment="1">
      <alignment horizontal="right"/>
    </xf>
    <xf numFmtId="8" fontId="37" fillId="0" borderId="0" xfId="0" applyNumberFormat="1" applyFont="1" applyAlignment="1">
      <alignment horizontal="right"/>
    </xf>
    <xf numFmtId="0" fontId="5" fillId="0" borderId="4" xfId="0" applyFont="1" applyFill="1" applyBorder="1" applyAlignment="1">
      <alignment horizontal="right"/>
    </xf>
    <xf numFmtId="8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8" fontId="5" fillId="0" borderId="5" xfId="0" applyNumberFormat="1" applyFont="1" applyBorder="1" applyAlignment="1">
      <alignment horizontal="right"/>
    </xf>
    <xf numFmtId="0" fontId="5" fillId="8" borderId="0" xfId="0" applyFont="1" applyFill="1" applyAlignment="1">
      <alignment horizontal="right"/>
    </xf>
    <xf numFmtId="8" fontId="37" fillId="0" borderId="83" xfId="0" applyNumberFormat="1" applyFont="1" applyFill="1" applyBorder="1" applyAlignment="1">
      <alignment horizontal="right"/>
    </xf>
    <xf numFmtId="8" fontId="37" fillId="0" borderId="32" xfId="0" applyNumberFormat="1" applyFont="1" applyFill="1" applyBorder="1" applyAlignment="1">
      <alignment horizontal="right"/>
    </xf>
    <xf numFmtId="8" fontId="37" fillId="12" borderId="33" xfId="0" applyNumberFormat="1" applyFont="1" applyFill="1" applyBorder="1" applyAlignment="1">
      <alignment horizontal="right"/>
    </xf>
    <xf numFmtId="0" fontId="37" fillId="0" borderId="46" xfId="0" applyFont="1" applyBorder="1" applyAlignment="1">
      <alignment horizontal="right"/>
    </xf>
    <xf numFmtId="8" fontId="37" fillId="0" borderId="15" xfId="0" applyNumberFormat="1" applyFont="1" applyBorder="1" applyAlignment="1">
      <alignment horizontal="right"/>
    </xf>
    <xf numFmtId="0" fontId="5" fillId="0" borderId="14" xfId="0" applyFont="1" applyFill="1" applyBorder="1" applyAlignment="1">
      <alignment horizontal="right"/>
    </xf>
    <xf numFmtId="8" fontId="5" fillId="0" borderId="42" xfId="0" applyNumberFormat="1" applyFont="1" applyFill="1" applyBorder="1" applyAlignment="1">
      <alignment horizontal="right"/>
    </xf>
    <xf numFmtId="0" fontId="5" fillId="0" borderId="46" xfId="0" applyFont="1" applyFill="1" applyBorder="1" applyAlignment="1">
      <alignment horizontal="right"/>
    </xf>
    <xf numFmtId="0" fontId="5" fillId="0" borderId="46" xfId="0" applyFont="1" applyBorder="1" applyAlignment="1">
      <alignment horizontal="right"/>
    </xf>
    <xf numFmtId="8" fontId="5" fillId="0" borderId="16" xfId="0" applyNumberFormat="1" applyFont="1" applyBorder="1" applyAlignment="1">
      <alignment horizontal="right"/>
    </xf>
    <xf numFmtId="0" fontId="5" fillId="8" borderId="15" xfId="0" applyFont="1" applyFill="1" applyBorder="1" applyAlignment="1">
      <alignment horizontal="right"/>
    </xf>
    <xf numFmtId="8" fontId="5" fillId="0" borderId="23" xfId="0" applyNumberFormat="1" applyFont="1" applyFill="1" applyBorder="1" applyAlignment="1">
      <alignment horizontal="right"/>
    </xf>
    <xf numFmtId="8" fontId="5" fillId="0" borderId="24" xfId="0" applyNumberFormat="1" applyFont="1" applyFill="1" applyBorder="1" applyAlignment="1">
      <alignment horizontal="right"/>
    </xf>
    <xf numFmtId="8" fontId="5" fillId="0" borderId="25" xfId="0" applyNumberFormat="1" applyFont="1" applyBorder="1" applyAlignment="1">
      <alignment horizontal="right"/>
    </xf>
    <xf numFmtId="0" fontId="37" fillId="0" borderId="65" xfId="0" applyFont="1" applyBorder="1" applyAlignment="1">
      <alignment horizontal="right"/>
    </xf>
    <xf numFmtId="8" fontId="37" fillId="0" borderId="0" xfId="0" applyNumberFormat="1" applyFont="1" applyBorder="1" applyAlignment="1">
      <alignment horizontal="right"/>
    </xf>
    <xf numFmtId="8" fontId="5" fillId="0" borderId="68" xfId="0" applyNumberFormat="1" applyFont="1" applyFill="1" applyBorder="1" applyAlignment="1">
      <alignment horizontal="right"/>
    </xf>
    <xf numFmtId="0" fontId="5" fillId="0" borderId="65" xfId="0" applyFont="1" applyFill="1" applyBorder="1" applyAlignment="1">
      <alignment horizontal="right"/>
    </xf>
    <xf numFmtId="0" fontId="5" fillId="0" borderId="65" xfId="0" applyFont="1" applyBorder="1" applyAlignment="1">
      <alignment horizontal="right"/>
    </xf>
    <xf numFmtId="0" fontId="37" fillId="0" borderId="69" xfId="0" applyFont="1" applyBorder="1" applyAlignment="1">
      <alignment horizontal="right"/>
    </xf>
    <xf numFmtId="8" fontId="37" fillId="0" borderId="55" xfId="0" applyNumberFormat="1" applyFont="1" applyBorder="1" applyAlignment="1">
      <alignment horizontal="right"/>
    </xf>
    <xf numFmtId="0" fontId="5" fillId="0" borderId="72" xfId="0" applyFont="1" applyFill="1" applyBorder="1" applyAlignment="1">
      <alignment horizontal="right"/>
    </xf>
    <xf numFmtId="8" fontId="5" fillId="0" borderId="54" xfId="0" applyNumberFormat="1" applyFont="1" applyFill="1" applyBorder="1" applyAlignment="1">
      <alignment horizontal="right"/>
    </xf>
    <xf numFmtId="0" fontId="5" fillId="0" borderId="69" xfId="0" applyFont="1" applyFill="1" applyBorder="1" applyAlignment="1">
      <alignment horizontal="right"/>
    </xf>
    <xf numFmtId="0" fontId="5" fillId="0" borderId="69" xfId="0" applyFont="1" applyBorder="1" applyAlignment="1">
      <alignment horizontal="right"/>
    </xf>
    <xf numFmtId="8" fontId="5" fillId="0" borderId="70" xfId="0" applyNumberFormat="1" applyFont="1" applyBorder="1" applyAlignment="1">
      <alignment horizontal="right"/>
    </xf>
    <xf numFmtId="0" fontId="5" fillId="0" borderId="29" xfId="0" applyFont="1" applyFill="1" applyBorder="1" applyAlignment="1">
      <alignment horizontal="right"/>
    </xf>
    <xf numFmtId="0" fontId="5" fillId="0" borderId="26" xfId="0" applyFont="1" applyFill="1" applyBorder="1" applyAlignment="1">
      <alignment horizontal="right"/>
    </xf>
    <xf numFmtId="0" fontId="5" fillId="0" borderId="26" xfId="0" applyFont="1" applyBorder="1" applyAlignment="1">
      <alignment horizontal="right"/>
    </xf>
    <xf numFmtId="0" fontId="5" fillId="8" borderId="7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8" fontId="39" fillId="0" borderId="0" xfId="0" applyNumberFormat="1" applyFont="1" applyFill="1" applyAlignment="1">
      <alignment horizontal="right"/>
    </xf>
    <xf numFmtId="0" fontId="5" fillId="0" borderId="0" xfId="0" applyFont="1" applyAlignment="1">
      <alignment horizontal="right"/>
    </xf>
    <xf numFmtId="8" fontId="39" fillId="0" borderId="0" xfId="0" applyNumberFormat="1" applyFont="1" applyAlignment="1">
      <alignment horizontal="right"/>
    </xf>
    <xf numFmtId="8" fontId="37" fillId="0" borderId="49" xfId="0" applyNumberFormat="1" applyFont="1" applyFill="1" applyBorder="1" applyAlignment="1">
      <alignment horizontal="right"/>
    </xf>
    <xf numFmtId="8" fontId="37" fillId="0" borderId="35" xfId="0" applyNumberFormat="1" applyFont="1" applyBorder="1" applyAlignment="1">
      <alignment horizontal="right"/>
    </xf>
    <xf numFmtId="0" fontId="10" fillId="0" borderId="0" xfId="0" applyFont="1" applyAlignment="1">
      <alignment horizontal="right"/>
    </xf>
    <xf numFmtId="8" fontId="10" fillId="0" borderId="22" xfId="0" applyNumberFormat="1" applyFont="1" applyFill="1" applyBorder="1" applyAlignment="1">
      <alignment horizontal="right"/>
    </xf>
    <xf numFmtId="8" fontId="5" fillId="12" borderId="18" xfId="0" applyNumberFormat="1" applyFont="1" applyFill="1" applyBorder="1" applyAlignment="1">
      <alignment horizontal="right"/>
    </xf>
    <xf numFmtId="0" fontId="5" fillId="0" borderId="30" xfId="0" applyFont="1" applyFill="1" applyBorder="1" applyAlignment="1">
      <alignment horizontal="right"/>
    </xf>
    <xf numFmtId="8" fontId="5" fillId="0" borderId="30" xfId="0" applyNumberFormat="1" applyFont="1" applyFill="1" applyBorder="1" applyAlignment="1">
      <alignment horizontal="right"/>
    </xf>
    <xf numFmtId="0" fontId="5" fillId="0" borderId="30" xfId="0" applyFont="1" applyBorder="1" applyAlignment="1">
      <alignment horizontal="right"/>
    </xf>
    <xf numFmtId="8" fontId="5" fillId="12" borderId="21" xfId="0" applyNumberFormat="1" applyFont="1" applyFill="1" applyBorder="1" applyAlignment="1">
      <alignment horizontal="right"/>
    </xf>
    <xf numFmtId="8" fontId="5" fillId="0" borderId="0" xfId="0" applyNumberFormat="1" applyFont="1" applyFill="1" applyAlignment="1">
      <alignment horizontal="right"/>
    </xf>
    <xf numFmtId="8" fontId="5" fillId="0" borderId="0" xfId="0" applyNumberFormat="1" applyFont="1" applyAlignment="1">
      <alignment horizontal="right"/>
    </xf>
    <xf numFmtId="8" fontId="37" fillId="12" borderId="35" xfId="0" applyNumberFormat="1" applyFont="1" applyFill="1" applyBorder="1" applyAlignment="1">
      <alignment horizontal="right"/>
    </xf>
    <xf numFmtId="0" fontId="5" fillId="8" borderId="55" xfId="0" applyFont="1" applyFill="1" applyBorder="1" applyAlignment="1">
      <alignment horizontal="right"/>
    </xf>
    <xf numFmtId="0" fontId="37" fillId="0" borderId="30" xfId="0" applyFont="1" applyBorder="1" applyAlignment="1">
      <alignment horizontal="right"/>
    </xf>
    <xf numFmtId="8" fontId="10" fillId="0" borderId="33" xfId="0" applyNumberFormat="1" applyFont="1" applyBorder="1" applyAlignment="1">
      <alignment horizontal="right"/>
    </xf>
    <xf numFmtId="0" fontId="5" fillId="8" borderId="12" xfId="0" applyFont="1" applyFill="1" applyBorder="1" applyAlignment="1">
      <alignment horizontal="right"/>
    </xf>
    <xf numFmtId="0" fontId="5" fillId="8" borderId="54" xfId="0" applyFont="1" applyFill="1" applyBorder="1" applyAlignment="1">
      <alignment horizontal="right"/>
    </xf>
    <xf numFmtId="0" fontId="5" fillId="8" borderId="43" xfId="0" applyFont="1" applyFill="1" applyBorder="1" applyAlignment="1">
      <alignment horizontal="right"/>
    </xf>
    <xf numFmtId="8" fontId="10" fillId="0" borderId="13" xfId="0" applyNumberFormat="1" applyFont="1" applyFill="1" applyBorder="1" applyAlignment="1">
      <alignment horizontal="right"/>
    </xf>
    <xf numFmtId="8" fontId="10" fillId="0" borderId="83" xfId="0" applyNumberFormat="1" applyFont="1" applyFill="1" applyBorder="1" applyAlignment="1">
      <alignment horizontal="right"/>
    </xf>
    <xf numFmtId="8" fontId="10" fillId="0" borderId="31" xfId="0" applyNumberFormat="1" applyFont="1" applyFill="1" applyBorder="1" applyAlignment="1">
      <alignment horizontal="right"/>
    </xf>
    <xf numFmtId="8" fontId="10" fillId="0" borderId="22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0" fontId="35" fillId="0" borderId="0" xfId="0" applyFont="1" applyAlignment="1">
      <alignment horizontal="right"/>
    </xf>
    <xf numFmtId="0" fontId="36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8" fillId="8" borderId="0" xfId="0" applyFont="1" applyFill="1" applyBorder="1" applyAlignment="1">
      <alignment horizontal="center"/>
    </xf>
    <xf numFmtId="0" fontId="8" fillId="8" borderId="57" xfId="0" applyFont="1" applyFill="1" applyBorder="1" applyAlignment="1">
      <alignment horizontal="center"/>
    </xf>
    <xf numFmtId="10" fontId="8" fillId="0" borderId="27" xfId="0" applyNumberFormat="1" applyFont="1" applyFill="1" applyBorder="1" applyAlignment="1">
      <alignment horizontal="center"/>
    </xf>
    <xf numFmtId="0" fontId="8" fillId="7" borderId="62" xfId="0" applyFont="1" applyFill="1" applyBorder="1" applyAlignment="1">
      <alignment horizontal="center"/>
    </xf>
    <xf numFmtId="0" fontId="8" fillId="7" borderId="89" xfId="0" applyFont="1" applyFill="1" applyBorder="1" applyAlignment="1">
      <alignment horizontal="center"/>
    </xf>
    <xf numFmtId="0" fontId="5" fillId="14" borderId="0" xfId="0" applyFont="1" applyFill="1" applyAlignment="1">
      <alignment horizontal="center"/>
    </xf>
    <xf numFmtId="8" fontId="10" fillId="14" borderId="22" xfId="0" applyNumberFormat="1" applyFont="1" applyFill="1" applyBorder="1" applyAlignment="1">
      <alignment horizontal="right"/>
    </xf>
    <xf numFmtId="0" fontId="5" fillId="13" borderId="0" xfId="0" applyFont="1" applyFill="1" applyAlignment="1">
      <alignment horizontal="center"/>
    </xf>
    <xf numFmtId="8" fontId="10" fillId="13" borderId="22" xfId="0" applyNumberFormat="1" applyFont="1" applyFill="1" applyBorder="1" applyAlignment="1">
      <alignment horizontal="right"/>
    </xf>
    <xf numFmtId="0" fontId="5" fillId="15" borderId="0" xfId="0" applyFont="1" applyFill="1" applyAlignment="1">
      <alignment horizontal="center"/>
    </xf>
    <xf numFmtId="8" fontId="10" fillId="15" borderId="22" xfId="0" applyNumberFormat="1" applyFont="1" applyFill="1" applyBorder="1" applyAlignment="1">
      <alignment horizontal="right"/>
    </xf>
    <xf numFmtId="0" fontId="5" fillId="16" borderId="0" xfId="0" applyFont="1" applyFill="1" applyAlignment="1">
      <alignment horizontal="center"/>
    </xf>
    <xf numFmtId="8" fontId="10" fillId="16" borderId="22" xfId="0" applyNumberFormat="1" applyFont="1" applyFill="1" applyBorder="1" applyAlignment="1">
      <alignment horizontal="right"/>
    </xf>
    <xf numFmtId="14" fontId="29" fillId="0" borderId="37" xfId="0" applyNumberFormat="1" applyFont="1" applyFill="1" applyBorder="1" applyAlignment="1">
      <alignment horizontal="left"/>
    </xf>
    <xf numFmtId="0" fontId="5" fillId="0" borderId="0" xfId="0" applyFont="1" applyAlignment="1"/>
    <xf numFmtId="0" fontId="0" fillId="0" borderId="0" xfId="0" applyAlignment="1"/>
    <xf numFmtId="2" fontId="1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2" fontId="5" fillId="14" borderId="9" xfId="0" applyNumberFormat="1" applyFont="1" applyFill="1" applyBorder="1" applyProtection="1">
      <protection locked="0"/>
    </xf>
    <xf numFmtId="2" fontId="5" fillId="14" borderId="9" xfId="0" applyNumberFormat="1" applyFont="1" applyFill="1" applyBorder="1"/>
    <xf numFmtId="2" fontId="5" fillId="14" borderId="12" xfId="0" applyNumberFormat="1" applyFont="1" applyFill="1" applyBorder="1" applyProtection="1">
      <protection locked="0"/>
    </xf>
    <xf numFmtId="164" fontId="10" fillId="14" borderId="32" xfId="0" applyNumberFormat="1" applyFont="1" applyFill="1" applyBorder="1" applyAlignment="1">
      <alignment horizontal="center"/>
    </xf>
    <xf numFmtId="0" fontId="10" fillId="14" borderId="0" xfId="0" applyFont="1" applyFill="1"/>
    <xf numFmtId="0" fontId="5" fillId="14" borderId="0" xfId="0" applyFont="1" applyFill="1"/>
    <xf numFmtId="0" fontId="5" fillId="14" borderId="0" xfId="1" applyFont="1" applyFill="1" applyAlignment="1">
      <alignment horizontal="right"/>
    </xf>
    <xf numFmtId="10" fontId="5" fillId="14" borderId="0" xfId="1" applyNumberFormat="1" applyFont="1" applyFill="1"/>
    <xf numFmtId="164" fontId="5" fillId="14" borderId="0" xfId="1" applyNumberFormat="1" applyFont="1" applyFill="1"/>
    <xf numFmtId="0" fontId="8" fillId="6" borderId="39" xfId="0" applyFont="1" applyFill="1" applyBorder="1" applyAlignment="1">
      <alignment horizontal="center"/>
    </xf>
    <xf numFmtId="0" fontId="8" fillId="6" borderId="54" xfId="0" applyFont="1" applyFill="1" applyBorder="1" applyAlignment="1">
      <alignment horizontal="center"/>
    </xf>
    <xf numFmtId="0" fontId="8" fillId="13" borderId="54" xfId="0" applyFont="1" applyFill="1" applyBorder="1" applyAlignment="1">
      <alignment horizontal="center"/>
    </xf>
    <xf numFmtId="0" fontId="8" fillId="15" borderId="54" xfId="0" applyFont="1" applyFill="1" applyBorder="1" applyAlignment="1">
      <alignment horizontal="center"/>
    </xf>
    <xf numFmtId="0" fontId="8" fillId="16" borderId="70" xfId="0" applyFont="1" applyFill="1" applyBorder="1" applyAlignment="1">
      <alignment horizontal="center"/>
    </xf>
    <xf numFmtId="2" fontId="5" fillId="15" borderId="9" xfId="0" applyNumberFormat="1" applyFont="1" applyFill="1" applyBorder="1" applyProtection="1">
      <protection locked="0"/>
    </xf>
    <xf numFmtId="2" fontId="5" fillId="15" borderId="9" xfId="0" applyNumberFormat="1" applyFont="1" applyFill="1" applyBorder="1"/>
    <xf numFmtId="2" fontId="5" fillId="15" borderId="12" xfId="0" applyNumberFormat="1" applyFont="1" applyFill="1" applyBorder="1" applyProtection="1">
      <protection locked="0"/>
    </xf>
    <xf numFmtId="164" fontId="10" fillId="15" borderId="32" xfId="0" applyNumberFormat="1" applyFont="1" applyFill="1" applyBorder="1" applyAlignment="1">
      <alignment horizontal="center"/>
    </xf>
    <xf numFmtId="0" fontId="10" fillId="15" borderId="0" xfId="0" applyFont="1" applyFill="1"/>
    <xf numFmtId="0" fontId="5" fillId="15" borderId="0" xfId="0" applyFont="1" applyFill="1"/>
    <xf numFmtId="0" fontId="5" fillId="15" borderId="0" xfId="1" applyFont="1" applyFill="1" applyAlignment="1">
      <alignment horizontal="right"/>
    </xf>
    <xf numFmtId="10" fontId="5" fillId="15" borderId="0" xfId="1" applyNumberFormat="1" applyFont="1" applyFill="1"/>
    <xf numFmtId="164" fontId="5" fillId="15" borderId="0" xfId="1" applyNumberFormat="1" applyFont="1" applyFill="1"/>
    <xf numFmtId="0" fontId="5" fillId="15" borderId="4" xfId="0" applyFont="1" applyFill="1" applyBorder="1" applyAlignment="1">
      <alignment vertical="center"/>
    </xf>
    <xf numFmtId="0" fontId="5" fillId="15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vertical="center"/>
    </xf>
    <xf numFmtId="0" fontId="5" fillId="6" borderId="4" xfId="0" applyFont="1" applyFill="1" applyBorder="1" applyAlignment="1">
      <alignment horizontal="center" vertical="center"/>
    </xf>
    <xf numFmtId="0" fontId="5" fillId="0" borderId="0" xfId="1" applyFont="1"/>
    <xf numFmtId="0" fontId="10" fillId="0" borderId="0" xfId="0" applyFont="1" applyFill="1"/>
    <xf numFmtId="0" fontId="5" fillId="0" borderId="0" xfId="1" applyFont="1" applyFill="1" applyAlignment="1">
      <alignment horizontal="right"/>
    </xf>
    <xf numFmtId="10" fontId="5" fillId="0" borderId="0" xfId="1" applyNumberFormat="1" applyFont="1" applyFill="1"/>
    <xf numFmtId="0" fontId="10" fillId="5" borderId="23" xfId="0" applyFont="1" applyFill="1" applyBorder="1" applyAlignment="1">
      <alignment horizontal="center" vertical="top" wrapText="1"/>
    </xf>
    <xf numFmtId="2" fontId="5" fillId="0" borderId="17" xfId="0" applyNumberFormat="1" applyFont="1" applyFill="1" applyBorder="1" applyProtection="1">
      <protection locked="0"/>
    </xf>
    <xf numFmtId="2" fontId="5" fillId="0" borderId="9" xfId="0" applyNumberFormat="1" applyFont="1" applyFill="1" applyBorder="1"/>
    <xf numFmtId="8" fontId="19" fillId="0" borderId="13" xfId="0" applyNumberFormat="1" applyFont="1" applyBorder="1"/>
    <xf numFmtId="0" fontId="28" fillId="0" borderId="33" xfId="0" applyFont="1" applyBorder="1"/>
    <xf numFmtId="8" fontId="17" fillId="0" borderId="31" xfId="0" applyNumberFormat="1" applyFont="1" applyBorder="1"/>
    <xf numFmtId="8" fontId="17" fillId="0" borderId="13" xfId="0" applyNumberFormat="1" applyFont="1" applyBorder="1"/>
    <xf numFmtId="8" fontId="19" fillId="0" borderId="88" xfId="0" applyNumberFormat="1" applyFont="1" applyBorder="1"/>
    <xf numFmtId="0" fontId="28" fillId="0" borderId="75" xfId="0" applyFont="1" applyBorder="1"/>
    <xf numFmtId="0" fontId="22" fillId="0" borderId="9" xfId="0" applyFont="1" applyBorder="1"/>
    <xf numFmtId="0" fontId="22" fillId="0" borderId="10" xfId="0" applyFont="1" applyBorder="1"/>
    <xf numFmtId="0" fontId="17" fillId="0" borderId="9" xfId="0" applyFont="1" applyBorder="1"/>
    <xf numFmtId="0" fontId="19" fillId="0" borderId="79" xfId="0" applyFont="1" applyBorder="1"/>
    <xf numFmtId="0" fontId="19" fillId="0" borderId="80" xfId="0" applyFont="1" applyBorder="1"/>
    <xf numFmtId="0" fontId="19" fillId="12" borderId="39" xfId="0" applyFont="1" applyFill="1" applyBorder="1" applyAlignment="1">
      <alignment vertical="center" textRotation="90"/>
    </xf>
    <xf numFmtId="0" fontId="10" fillId="0" borderId="49" xfId="0" applyFont="1" applyBorder="1" applyAlignment="1">
      <alignment vertical="center" textRotation="90"/>
    </xf>
    <xf numFmtId="0" fontId="10" fillId="0" borderId="64" xfId="0" applyFont="1" applyBorder="1" applyAlignment="1">
      <alignment vertical="center" textRotation="90"/>
    </xf>
    <xf numFmtId="8" fontId="32" fillId="0" borderId="6" xfId="0" applyNumberFormat="1" applyFont="1" applyBorder="1"/>
    <xf numFmtId="0" fontId="33" fillId="0" borderId="8" xfId="0" applyFont="1" applyBorder="1"/>
    <xf numFmtId="0" fontId="21" fillId="0" borderId="10" xfId="0" applyFont="1" applyBorder="1"/>
    <xf numFmtId="0" fontId="21" fillId="0" borderId="11" xfId="0" applyFont="1" applyBorder="1"/>
    <xf numFmtId="0" fontId="17" fillId="0" borderId="10" xfId="0" applyFont="1" applyBorder="1"/>
    <xf numFmtId="8" fontId="19" fillId="0" borderId="74" xfId="0" applyNumberFormat="1" applyFont="1" applyBorder="1" applyAlignment="1">
      <alignment horizontal="center"/>
    </xf>
    <xf numFmtId="0" fontId="28" fillId="0" borderId="75" xfId="0" applyFont="1" applyBorder="1" applyAlignment="1">
      <alignment horizontal="center"/>
    </xf>
    <xf numFmtId="0" fontId="16" fillId="0" borderId="0" xfId="0" applyFont="1"/>
    <xf numFmtId="0" fontId="0" fillId="0" borderId="0" xfId="0"/>
    <xf numFmtId="0" fontId="5" fillId="6" borderId="7" xfId="0" applyFont="1" applyFill="1" applyBorder="1"/>
    <xf numFmtId="0" fontId="0" fillId="6" borderId="7" xfId="0" applyFill="1" applyBorder="1"/>
    <xf numFmtId="0" fontId="20" fillId="0" borderId="46" xfId="0" applyFont="1" applyBorder="1" applyAlignment="1">
      <alignment horizontal="center"/>
    </xf>
    <xf numFmtId="0" fontId="20" fillId="0" borderId="42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8" fontId="32" fillId="0" borderId="13" xfId="0" applyNumberFormat="1" applyFont="1" applyBorder="1"/>
    <xf numFmtId="0" fontId="33" fillId="0" borderId="33" xfId="0" applyFont="1" applyBorder="1"/>
    <xf numFmtId="0" fontId="14" fillId="0" borderId="48" xfId="0" applyFont="1" applyBorder="1" applyAlignment="1">
      <alignment horizontal="center"/>
    </xf>
    <xf numFmtId="0" fontId="6" fillId="0" borderId="44" xfId="0" applyFont="1" applyBorder="1" applyAlignment="1">
      <alignment vertical="center" textRotation="90"/>
    </xf>
    <xf numFmtId="0" fontId="31" fillId="0" borderId="49" xfId="0" applyFont="1" applyBorder="1"/>
    <xf numFmtId="0" fontId="31" fillId="0" borderId="64" xfId="0" applyFont="1" applyBorder="1"/>
    <xf numFmtId="0" fontId="6" fillId="12" borderId="39" xfId="0" applyFont="1" applyFill="1" applyBorder="1" applyAlignment="1">
      <alignment vertical="center" textRotation="90"/>
    </xf>
    <xf numFmtId="0" fontId="6" fillId="0" borderId="49" xfId="0" applyFont="1" applyBorder="1" applyAlignment="1">
      <alignment vertical="center" textRotation="90"/>
    </xf>
    <xf numFmtId="0" fontId="6" fillId="0" borderId="64" xfId="0" applyFont="1" applyBorder="1" applyAlignment="1">
      <alignment vertical="center" textRotation="90"/>
    </xf>
    <xf numFmtId="0" fontId="0" fillId="0" borderId="2" xfId="0" applyBorder="1"/>
    <xf numFmtId="0" fontId="0" fillId="0" borderId="3" xfId="0" applyBorder="1"/>
    <xf numFmtId="8" fontId="26" fillId="0" borderId="6" xfId="0" applyNumberFormat="1" applyFont="1" applyBorder="1"/>
    <xf numFmtId="0" fontId="27" fillId="0" borderId="8" xfId="0" applyFont="1" applyBorder="1"/>
    <xf numFmtId="8" fontId="19" fillId="3" borderId="74" xfId="0" applyNumberFormat="1" applyFont="1" applyFill="1" applyBorder="1"/>
    <xf numFmtId="0" fontId="28" fillId="3" borderId="75" xfId="0" applyFont="1" applyFill="1" applyBorder="1"/>
    <xf numFmtId="8" fontId="19" fillId="0" borderId="74" xfId="0" applyNumberFormat="1" applyFont="1" applyBorder="1"/>
    <xf numFmtId="0" fontId="6" fillId="0" borderId="44" xfId="0" applyFont="1" applyBorder="1" applyAlignment="1">
      <alignment vertical="center" textRotation="90" wrapText="1"/>
    </xf>
    <xf numFmtId="0" fontId="6" fillId="0" borderId="49" xfId="0" applyFont="1" applyBorder="1" applyAlignment="1">
      <alignment vertical="center" textRotation="90" wrapText="1"/>
    </xf>
    <xf numFmtId="0" fontId="6" fillId="0" borderId="4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7" fillId="0" borderId="12" xfId="0" applyFont="1" applyBorder="1"/>
    <xf numFmtId="0" fontId="17" fillId="0" borderId="51" xfId="0" applyFont="1" applyBorder="1"/>
    <xf numFmtId="0" fontId="19" fillId="0" borderId="52" xfId="0" applyFont="1" applyBorder="1"/>
    <xf numFmtId="0" fontId="19" fillId="0" borderId="53" xfId="0" applyFont="1" applyBorder="1"/>
    <xf numFmtId="0" fontId="1" fillId="12" borderId="39" xfId="0" applyFont="1" applyFill="1" applyBorder="1" applyAlignment="1">
      <alignment vertical="center" textRotation="90"/>
    </xf>
    <xf numFmtId="0" fontId="1" fillId="0" borderId="49" xfId="0" applyFont="1" applyBorder="1" applyAlignment="1">
      <alignment vertical="center" textRotation="90"/>
    </xf>
    <xf numFmtId="0" fontId="1" fillId="0" borderId="64" xfId="0" applyFont="1" applyBorder="1" applyAlignment="1">
      <alignment vertical="center" textRotation="90"/>
    </xf>
    <xf numFmtId="0" fontId="1" fillId="0" borderId="44" xfId="0" applyFont="1" applyBorder="1" applyAlignment="1">
      <alignment vertical="center" textRotation="90" wrapText="1"/>
    </xf>
    <xf numFmtId="0" fontId="0" fillId="0" borderId="49" xfId="0" applyBorder="1" applyAlignment="1">
      <alignment textRotation="90"/>
    </xf>
    <xf numFmtId="0" fontId="0" fillId="0" borderId="64" xfId="0" applyBorder="1" applyAlignment="1">
      <alignment textRotation="90"/>
    </xf>
    <xf numFmtId="0" fontId="38" fillId="0" borderId="46" xfId="0" applyFont="1" applyBorder="1" applyAlignment="1">
      <alignment horizontal="center"/>
    </xf>
    <xf numFmtId="0" fontId="38" fillId="0" borderId="15" xfId="0" applyFont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37" fillId="0" borderId="11" xfId="0" applyFont="1" applyBorder="1" applyAlignment="1">
      <alignment horizontal="center"/>
    </xf>
    <xf numFmtId="0" fontId="5" fillId="14" borderId="17" xfId="0" applyFont="1" applyFill="1" applyBorder="1" applyAlignment="1">
      <alignment horizontal="center"/>
    </xf>
    <xf numFmtId="0" fontId="5" fillId="14" borderId="10" xfId="0" applyFont="1" applyFill="1" applyBorder="1" applyAlignment="1">
      <alignment horizontal="center"/>
    </xf>
    <xf numFmtId="0" fontId="38" fillId="0" borderId="46" xfId="0" applyFont="1" applyBorder="1" applyAlignment="1"/>
    <xf numFmtId="0" fontId="38" fillId="0" borderId="15" xfId="0" applyFont="1" applyBorder="1" applyAlignment="1"/>
    <xf numFmtId="8" fontId="26" fillId="0" borderId="6" xfId="0" applyNumberFormat="1" applyFont="1" applyBorder="1" applyAlignment="1">
      <alignment horizontal="right"/>
    </xf>
    <xf numFmtId="0" fontId="27" fillId="0" borderId="8" xfId="0" applyFont="1" applyBorder="1" applyAlignment="1">
      <alignment horizontal="right"/>
    </xf>
    <xf numFmtId="8" fontId="10" fillId="0" borderId="13" xfId="0" applyNumberFormat="1" applyFont="1" applyFill="1" applyBorder="1" applyAlignment="1">
      <alignment horizontal="right"/>
    </xf>
    <xf numFmtId="0" fontId="12" fillId="0" borderId="31" xfId="0" applyFont="1" applyFill="1" applyBorder="1" applyAlignment="1">
      <alignment horizontal="right"/>
    </xf>
    <xf numFmtId="0" fontId="12" fillId="0" borderId="33" xfId="0" applyFont="1" applyFill="1" applyBorder="1" applyAlignment="1">
      <alignment horizontal="right"/>
    </xf>
    <xf numFmtId="0" fontId="0" fillId="0" borderId="49" xfId="0" applyBorder="1" applyAlignment="1"/>
    <xf numFmtId="0" fontId="0" fillId="0" borderId="64" xfId="0" applyBorder="1" applyAlignment="1"/>
    <xf numFmtId="0" fontId="37" fillId="0" borderId="10" xfId="0" applyFont="1" applyBorder="1" applyAlignment="1"/>
    <xf numFmtId="0" fontId="37" fillId="0" borderId="11" xfId="0" applyFont="1" applyBorder="1" applyAlignment="1"/>
    <xf numFmtId="0" fontId="17" fillId="14" borderId="27" xfId="0" applyFont="1" applyFill="1" applyBorder="1" applyAlignment="1"/>
    <xf numFmtId="0" fontId="17" fillId="14" borderId="12" xfId="0" applyFont="1" applyFill="1" applyBorder="1" applyAlignment="1"/>
    <xf numFmtId="0" fontId="17" fillId="13" borderId="9" xfId="0" applyFont="1" applyFill="1" applyBorder="1" applyAlignment="1"/>
    <xf numFmtId="0" fontId="17" fillId="13" borderId="10" xfId="0" applyFont="1" applyFill="1" applyBorder="1" applyAlignment="1"/>
    <xf numFmtId="0" fontId="38" fillId="0" borderId="46" xfId="0" applyFont="1" applyFill="1" applyBorder="1" applyAlignment="1">
      <alignment horizontal="center"/>
    </xf>
    <xf numFmtId="0" fontId="38" fillId="0" borderId="15" xfId="0" applyFont="1" applyFill="1" applyBorder="1" applyAlignment="1">
      <alignment horizontal="center"/>
    </xf>
    <xf numFmtId="8" fontId="26" fillId="0" borderId="13" xfId="0" applyNumberFormat="1" applyFont="1" applyBorder="1" applyAlignment="1">
      <alignment horizontal="right"/>
    </xf>
    <xf numFmtId="0" fontId="27" fillId="0" borderId="33" xfId="0" applyFont="1" applyBorder="1" applyAlignment="1">
      <alignment horizontal="right"/>
    </xf>
    <xf numFmtId="0" fontId="17" fillId="14" borderId="17" xfId="0" applyFont="1" applyFill="1" applyBorder="1" applyAlignment="1">
      <alignment horizontal="center"/>
    </xf>
    <xf numFmtId="0" fontId="17" fillId="14" borderId="10" xfId="0" applyFont="1" applyFill="1" applyBorder="1" applyAlignment="1">
      <alignment horizontal="center"/>
    </xf>
    <xf numFmtId="0" fontId="17" fillId="13" borderId="9" xfId="0" applyFont="1" applyFill="1" applyBorder="1" applyAlignment="1">
      <alignment horizontal="center"/>
    </xf>
    <xf numFmtId="0" fontId="17" fillId="15" borderId="9" xfId="0" applyFont="1" applyFill="1" applyBorder="1" applyAlignment="1">
      <alignment horizontal="center"/>
    </xf>
    <xf numFmtId="0" fontId="17" fillId="16" borderId="9" xfId="0" applyFont="1" applyFill="1" applyBorder="1" applyAlignment="1">
      <alignment horizontal="center"/>
    </xf>
    <xf numFmtId="0" fontId="17" fillId="16" borderId="18" xfId="0" applyFont="1" applyFill="1" applyBorder="1" applyAlignment="1">
      <alignment horizontal="center"/>
    </xf>
    <xf numFmtId="0" fontId="14" fillId="0" borderId="33" xfId="0" applyFont="1" applyFill="1" applyBorder="1" applyAlignment="1">
      <alignment horizontal="right"/>
    </xf>
    <xf numFmtId="8" fontId="10" fillId="0" borderId="31" xfId="0" applyNumberFormat="1" applyFont="1" applyFill="1" applyBorder="1" applyAlignment="1">
      <alignment horizontal="right"/>
    </xf>
    <xf numFmtId="0" fontId="14" fillId="0" borderId="31" xfId="0" applyFont="1" applyFill="1" applyBorder="1" applyAlignment="1">
      <alignment horizontal="right"/>
    </xf>
    <xf numFmtId="8" fontId="10" fillId="0" borderId="13" xfId="0" applyNumberFormat="1" applyFont="1" applyBorder="1" applyAlignment="1">
      <alignment horizontal="right"/>
    </xf>
    <xf numFmtId="0" fontId="14" fillId="0" borderId="33" xfId="0" applyFont="1" applyBorder="1" applyAlignment="1">
      <alignment horizontal="right"/>
    </xf>
    <xf numFmtId="0" fontId="10" fillId="12" borderId="39" xfId="0" applyFont="1" applyFill="1" applyBorder="1" applyAlignment="1">
      <alignment vertical="center" textRotation="90"/>
    </xf>
    <xf numFmtId="0" fontId="6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2" fillId="0" borderId="33" xfId="0" applyFont="1" applyBorder="1" applyAlignment="1">
      <alignment horizontal="right"/>
    </xf>
    <xf numFmtId="0" fontId="17" fillId="15" borderId="9" xfId="0" applyFont="1" applyFill="1" applyBorder="1" applyAlignment="1"/>
    <xf numFmtId="0" fontId="17" fillId="15" borderId="10" xfId="0" applyFont="1" applyFill="1" applyBorder="1" applyAlignment="1"/>
    <xf numFmtId="0" fontId="17" fillId="16" borderId="9" xfId="0" applyFont="1" applyFill="1" applyBorder="1" applyAlignment="1"/>
    <xf numFmtId="0" fontId="17" fillId="16" borderId="18" xfId="0" applyFont="1" applyFill="1" applyBorder="1" applyAlignment="1"/>
    <xf numFmtId="0" fontId="5" fillId="13" borderId="9" xfId="0" applyFont="1" applyFill="1" applyBorder="1" applyAlignment="1">
      <alignment horizontal="center"/>
    </xf>
    <xf numFmtId="0" fontId="5" fillId="13" borderId="10" xfId="0" applyFont="1" applyFill="1" applyBorder="1" applyAlignment="1">
      <alignment horizontal="center"/>
    </xf>
    <xf numFmtId="0" fontId="5" fillId="15" borderId="9" xfId="0" applyFont="1" applyFill="1" applyBorder="1" applyAlignment="1">
      <alignment horizontal="center"/>
    </xf>
    <xf numFmtId="0" fontId="5" fillId="15" borderId="10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0" fontId="0" fillId="5" borderId="2" xfId="0" applyFill="1" applyBorder="1" applyAlignment="1"/>
    <xf numFmtId="0" fontId="0" fillId="5" borderId="3" xfId="0" applyFill="1" applyBorder="1" applyAlignment="1"/>
    <xf numFmtId="0" fontId="10" fillId="5" borderId="1" xfId="0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/>
    </xf>
    <xf numFmtId="0" fontId="14" fillId="5" borderId="3" xfId="0" applyFont="1" applyFill="1" applyBorder="1" applyAlignment="1">
      <alignment horizontal="center"/>
    </xf>
    <xf numFmtId="0" fontId="10" fillId="5" borderId="13" xfId="1" applyFont="1" applyFill="1" applyBorder="1"/>
    <xf numFmtId="0" fontId="5" fillId="5" borderId="31" xfId="1" applyFont="1" applyFill="1" applyBorder="1"/>
    <xf numFmtId="0" fontId="5" fillId="5" borderId="33" xfId="1" applyFont="1" applyFill="1" applyBorder="1"/>
    <xf numFmtId="0" fontId="10" fillId="0" borderId="0" xfId="1" applyFont="1"/>
    <xf numFmtId="0" fontId="5" fillId="0" borderId="0" xfId="1" applyFont="1"/>
    <xf numFmtId="0" fontId="6" fillId="3" borderId="6" xfId="0" applyFont="1" applyFill="1" applyBorder="1"/>
    <xf numFmtId="0" fontId="6" fillId="3" borderId="7" xfId="0" applyFont="1" applyFill="1" applyBorder="1"/>
    <xf numFmtId="14" fontId="6" fillId="5" borderId="10" xfId="0" applyNumberFormat="1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2" fontId="6" fillId="5" borderId="14" xfId="0" applyNumberFormat="1" applyFont="1" applyFill="1" applyBorder="1" applyAlignment="1">
      <alignment horizontal="center" vertical="center"/>
    </xf>
    <xf numFmtId="2" fontId="6" fillId="5" borderId="15" xfId="0" applyNumberFormat="1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15" xfId="0" applyFont="1" applyFill="1" applyBorder="1"/>
    <xf numFmtId="0" fontId="8" fillId="5" borderId="16" xfId="0" applyFont="1" applyFill="1" applyBorder="1"/>
    <xf numFmtId="2" fontId="15" fillId="0" borderId="0" xfId="0" applyNumberFormat="1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5" fillId="0" borderId="0" xfId="0" applyFont="1" applyFill="1" applyAlignment="1"/>
    <xf numFmtId="0" fontId="0" fillId="0" borderId="0" xfId="0" applyAlignment="1"/>
  </cellXfs>
  <cellStyles count="2">
    <cellStyle name="Standard" xfId="0" builtinId="0"/>
    <cellStyle name="Standard 2" xfId="1" xr:uid="{B436660D-9838-46DE-B460-B9659674B6F8}"/>
  </cellStyles>
  <dxfs count="0"/>
  <tableStyles count="0" defaultTableStyle="TableStyleMedium2" defaultPivotStyle="PivotStyleLight16"/>
  <colors>
    <mruColors>
      <color rgb="FF99FF66"/>
      <color rgb="FF66FFFF"/>
      <color rgb="FFCCFF66"/>
      <color rgb="FFFFFF66"/>
      <color rgb="FFF963FD"/>
      <color rgb="FFFC6060"/>
      <color rgb="FFEB5B21"/>
      <color rgb="FFFB3B3B"/>
      <color rgb="FFCC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523875</xdr:colOff>
      <xdr:row>1</xdr:row>
      <xdr:rowOff>28575</xdr:rowOff>
    </xdr:from>
    <xdr:to>
      <xdr:col>16</xdr:col>
      <xdr:colOff>533400</xdr:colOff>
      <xdr:row>2</xdr:row>
      <xdr:rowOff>9525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EFFFB805-F972-4095-9B85-5306C643C793}"/>
            </a:ext>
          </a:extLst>
        </xdr:cNvPr>
        <xdr:cNvCxnSpPr/>
      </xdr:nvCxnSpPr>
      <xdr:spPr>
        <a:xfrm>
          <a:off x="7639050" y="257175"/>
          <a:ext cx="9525" cy="1809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581025</xdr:colOff>
      <xdr:row>26</xdr:row>
      <xdr:rowOff>0</xdr:rowOff>
    </xdr:from>
    <xdr:to>
      <xdr:col>16</xdr:col>
      <xdr:colOff>590550</xdr:colOff>
      <xdr:row>26</xdr:row>
      <xdr:rowOff>180975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1C1CAA24-6731-4571-ABFA-45F83096E7EC}"/>
            </a:ext>
          </a:extLst>
        </xdr:cNvPr>
        <xdr:cNvCxnSpPr/>
      </xdr:nvCxnSpPr>
      <xdr:spPr>
        <a:xfrm>
          <a:off x="7696200" y="4810125"/>
          <a:ext cx="9525" cy="1809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552450</xdr:colOff>
      <xdr:row>51</xdr:row>
      <xdr:rowOff>0</xdr:rowOff>
    </xdr:from>
    <xdr:to>
      <xdr:col>16</xdr:col>
      <xdr:colOff>552450</xdr:colOff>
      <xdr:row>51</xdr:row>
      <xdr:rowOff>190500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389C89B4-BD84-4319-B72D-2EBBCEF88A9C}"/>
            </a:ext>
          </a:extLst>
        </xdr:cNvPr>
        <xdr:cNvCxnSpPr/>
      </xdr:nvCxnSpPr>
      <xdr:spPr>
        <a:xfrm>
          <a:off x="7667625" y="9505950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419100</xdr:colOff>
      <xdr:row>1</xdr:row>
      <xdr:rowOff>19050</xdr:rowOff>
    </xdr:from>
    <xdr:to>
      <xdr:col>6</xdr:col>
      <xdr:colOff>419100</xdr:colOff>
      <xdr:row>1</xdr:row>
      <xdr:rowOff>171450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259F512B-A3CF-4477-84FA-4D7DFC890DA4}"/>
            </a:ext>
          </a:extLst>
        </xdr:cNvPr>
        <xdr:cNvCxnSpPr/>
      </xdr:nvCxnSpPr>
      <xdr:spPr>
        <a:xfrm>
          <a:off x="2886075" y="247650"/>
          <a:ext cx="0" cy="152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361950</xdr:colOff>
      <xdr:row>26</xdr:row>
      <xdr:rowOff>47625</xdr:rowOff>
    </xdr:from>
    <xdr:to>
      <xdr:col>6</xdr:col>
      <xdr:colOff>361950</xdr:colOff>
      <xdr:row>26</xdr:row>
      <xdr:rowOff>180975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5793709D-9732-4A76-A593-BDD59F2B214B}"/>
            </a:ext>
          </a:extLst>
        </xdr:cNvPr>
        <xdr:cNvCxnSpPr/>
      </xdr:nvCxnSpPr>
      <xdr:spPr>
        <a:xfrm>
          <a:off x="2828925" y="4857750"/>
          <a:ext cx="0" cy="133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697FF-9F1A-4243-867C-CF615C58C9D1}">
  <dimension ref="A1:AG64"/>
  <sheetViews>
    <sheetView topLeftCell="A25" workbookViewId="0">
      <selection activeCell="V61" sqref="V61"/>
    </sheetView>
  </sheetViews>
  <sheetFormatPr baseColWidth="10" defaultRowHeight="12.75" x14ac:dyDescent="0.2"/>
  <cols>
    <col min="1" max="1" width="2.85546875" style="2" customWidth="1"/>
    <col min="2" max="2" width="9.42578125" style="2" customWidth="1"/>
    <col min="3" max="3" width="8.7109375" style="103" customWidth="1"/>
    <col min="4" max="4" width="2.5703125" style="2" customWidth="1"/>
    <col min="5" max="5" width="13.140625" style="2" customWidth="1"/>
    <col min="6" max="6" width="1.42578125" style="2" customWidth="1"/>
    <col min="7" max="7" width="12.42578125" style="2" customWidth="1"/>
    <col min="8" max="8" width="1.7109375" style="2" customWidth="1"/>
    <col min="9" max="9" width="12" style="2" customWidth="1"/>
    <col min="10" max="10" width="1.5703125" style="2" customWidth="1"/>
    <col min="11" max="11" width="12.140625" style="2" customWidth="1"/>
    <col min="12" max="12" width="1.7109375" style="2" customWidth="1"/>
    <col min="13" max="13" width="12.7109375" style="2" customWidth="1"/>
    <col min="14" max="14" width="1.42578125" style="2" customWidth="1"/>
    <col min="15" max="15" width="12.7109375" style="2" customWidth="1"/>
    <col min="16" max="16" width="1.28515625" style="2" customWidth="1"/>
    <col min="17" max="17" width="15.5703125" style="2" customWidth="1"/>
    <col min="18" max="18" width="2.5703125" style="2" customWidth="1"/>
    <col min="19" max="19" width="12.28515625" style="2" customWidth="1"/>
    <col min="20" max="20" width="1.7109375" style="2" customWidth="1"/>
    <col min="21" max="21" width="11.85546875" style="2" customWidth="1"/>
    <col min="22" max="22" width="1.5703125" style="2" customWidth="1"/>
    <col min="23" max="23" width="15.28515625" style="2" customWidth="1"/>
    <col min="24" max="24" width="0.42578125" style="2" customWidth="1"/>
    <col min="25" max="25" width="12.28515625" style="2" customWidth="1"/>
    <col min="26" max="26" width="12.42578125" style="2" customWidth="1"/>
    <col min="27" max="27" width="12.140625" style="2" customWidth="1"/>
    <col min="28" max="28" width="12.42578125" style="2" customWidth="1"/>
    <col min="29" max="29" width="12.5703125" style="2" customWidth="1"/>
    <col min="30" max="30" width="11.85546875" style="2" customWidth="1"/>
    <col min="31" max="31" width="12" style="2" customWidth="1"/>
    <col min="32" max="33" width="11.7109375" style="2" customWidth="1"/>
    <col min="34" max="256" width="11.42578125" style="2"/>
    <col min="257" max="257" width="2.85546875" style="2" customWidth="1"/>
    <col min="258" max="258" width="9.42578125" style="2" customWidth="1"/>
    <col min="259" max="259" width="8.7109375" style="2" customWidth="1"/>
    <col min="260" max="260" width="2.5703125" style="2" customWidth="1"/>
    <col min="261" max="261" width="12" style="2" customWidth="1"/>
    <col min="262" max="262" width="1.42578125" style="2" customWidth="1"/>
    <col min="263" max="263" width="11.28515625" style="2" customWidth="1"/>
    <col min="264" max="264" width="1.7109375" style="2" customWidth="1"/>
    <col min="265" max="265" width="11.28515625" style="2" customWidth="1"/>
    <col min="266" max="266" width="1.5703125" style="2" customWidth="1"/>
    <col min="267" max="267" width="11.140625" style="2" customWidth="1"/>
    <col min="268" max="268" width="1.7109375" style="2" customWidth="1"/>
    <col min="269" max="269" width="11.28515625" style="2" customWidth="1"/>
    <col min="270" max="270" width="1.42578125" style="2" customWidth="1"/>
    <col min="271" max="271" width="11.85546875" style="2" customWidth="1"/>
    <col min="272" max="272" width="1.28515625" style="2" customWidth="1"/>
    <col min="273" max="273" width="13.5703125" style="2" customWidth="1"/>
    <col min="274" max="274" width="1.5703125" style="2" customWidth="1"/>
    <col min="275" max="275" width="10.85546875" style="2" customWidth="1"/>
    <col min="276" max="276" width="1.7109375" style="2" customWidth="1"/>
    <col min="277" max="277" width="10.7109375" style="2" customWidth="1"/>
    <col min="278" max="278" width="1.5703125" style="2" customWidth="1"/>
    <col min="279" max="279" width="10.85546875" style="2" customWidth="1"/>
    <col min="280" max="280" width="0.42578125" style="2" customWidth="1"/>
    <col min="281" max="281" width="12.28515625" style="2" customWidth="1"/>
    <col min="282" max="282" width="12.42578125" style="2" customWidth="1"/>
    <col min="283" max="283" width="12.140625" style="2" customWidth="1"/>
    <col min="284" max="284" width="10" style="2" customWidth="1"/>
    <col min="285" max="285" width="12.5703125" style="2" customWidth="1"/>
    <col min="286" max="286" width="11.85546875" style="2" customWidth="1"/>
    <col min="287" max="287" width="12" style="2" customWidth="1"/>
    <col min="288" max="289" width="11.7109375" style="2" customWidth="1"/>
    <col min="290" max="512" width="11.42578125" style="2"/>
    <col min="513" max="513" width="2.85546875" style="2" customWidth="1"/>
    <col min="514" max="514" width="9.42578125" style="2" customWidth="1"/>
    <col min="515" max="515" width="8.7109375" style="2" customWidth="1"/>
    <col min="516" max="516" width="2.5703125" style="2" customWidth="1"/>
    <col min="517" max="517" width="12" style="2" customWidth="1"/>
    <col min="518" max="518" width="1.42578125" style="2" customWidth="1"/>
    <col min="519" max="519" width="11.28515625" style="2" customWidth="1"/>
    <col min="520" max="520" width="1.7109375" style="2" customWidth="1"/>
    <col min="521" max="521" width="11.28515625" style="2" customWidth="1"/>
    <col min="522" max="522" width="1.5703125" style="2" customWidth="1"/>
    <col min="523" max="523" width="11.140625" style="2" customWidth="1"/>
    <col min="524" max="524" width="1.7109375" style="2" customWidth="1"/>
    <col min="525" max="525" width="11.28515625" style="2" customWidth="1"/>
    <col min="526" max="526" width="1.42578125" style="2" customWidth="1"/>
    <col min="527" max="527" width="11.85546875" style="2" customWidth="1"/>
    <col min="528" max="528" width="1.28515625" style="2" customWidth="1"/>
    <col min="529" max="529" width="13.5703125" style="2" customWidth="1"/>
    <col min="530" max="530" width="1.5703125" style="2" customWidth="1"/>
    <col min="531" max="531" width="10.85546875" style="2" customWidth="1"/>
    <col min="532" max="532" width="1.7109375" style="2" customWidth="1"/>
    <col min="533" max="533" width="10.7109375" style="2" customWidth="1"/>
    <col min="534" max="534" width="1.5703125" style="2" customWidth="1"/>
    <col min="535" max="535" width="10.85546875" style="2" customWidth="1"/>
    <col min="536" max="536" width="0.42578125" style="2" customWidth="1"/>
    <col min="537" max="537" width="12.28515625" style="2" customWidth="1"/>
    <col min="538" max="538" width="12.42578125" style="2" customWidth="1"/>
    <col min="539" max="539" width="12.140625" style="2" customWidth="1"/>
    <col min="540" max="540" width="10" style="2" customWidth="1"/>
    <col min="541" max="541" width="12.5703125" style="2" customWidth="1"/>
    <col min="542" max="542" width="11.85546875" style="2" customWidth="1"/>
    <col min="543" max="543" width="12" style="2" customWidth="1"/>
    <col min="544" max="545" width="11.7109375" style="2" customWidth="1"/>
    <col min="546" max="768" width="11.42578125" style="2"/>
    <col min="769" max="769" width="2.85546875" style="2" customWidth="1"/>
    <col min="770" max="770" width="9.42578125" style="2" customWidth="1"/>
    <col min="771" max="771" width="8.7109375" style="2" customWidth="1"/>
    <col min="772" max="772" width="2.5703125" style="2" customWidth="1"/>
    <col min="773" max="773" width="12" style="2" customWidth="1"/>
    <col min="774" max="774" width="1.42578125" style="2" customWidth="1"/>
    <col min="775" max="775" width="11.28515625" style="2" customWidth="1"/>
    <col min="776" max="776" width="1.7109375" style="2" customWidth="1"/>
    <col min="777" max="777" width="11.28515625" style="2" customWidth="1"/>
    <col min="778" max="778" width="1.5703125" style="2" customWidth="1"/>
    <col min="779" max="779" width="11.140625" style="2" customWidth="1"/>
    <col min="780" max="780" width="1.7109375" style="2" customWidth="1"/>
    <col min="781" max="781" width="11.28515625" style="2" customWidth="1"/>
    <col min="782" max="782" width="1.42578125" style="2" customWidth="1"/>
    <col min="783" max="783" width="11.85546875" style="2" customWidth="1"/>
    <col min="784" max="784" width="1.28515625" style="2" customWidth="1"/>
    <col min="785" max="785" width="13.5703125" style="2" customWidth="1"/>
    <col min="786" max="786" width="1.5703125" style="2" customWidth="1"/>
    <col min="787" max="787" width="10.85546875" style="2" customWidth="1"/>
    <col min="788" max="788" width="1.7109375" style="2" customWidth="1"/>
    <col min="789" max="789" width="10.7109375" style="2" customWidth="1"/>
    <col min="790" max="790" width="1.5703125" style="2" customWidth="1"/>
    <col min="791" max="791" width="10.85546875" style="2" customWidth="1"/>
    <col min="792" max="792" width="0.42578125" style="2" customWidth="1"/>
    <col min="793" max="793" width="12.28515625" style="2" customWidth="1"/>
    <col min="794" max="794" width="12.42578125" style="2" customWidth="1"/>
    <col min="795" max="795" width="12.140625" style="2" customWidth="1"/>
    <col min="796" max="796" width="10" style="2" customWidth="1"/>
    <col min="797" max="797" width="12.5703125" style="2" customWidth="1"/>
    <col min="798" max="798" width="11.85546875" style="2" customWidth="1"/>
    <col min="799" max="799" width="12" style="2" customWidth="1"/>
    <col min="800" max="801" width="11.7109375" style="2" customWidth="1"/>
    <col min="802" max="1024" width="11.42578125" style="2"/>
    <col min="1025" max="1025" width="2.85546875" style="2" customWidth="1"/>
    <col min="1026" max="1026" width="9.42578125" style="2" customWidth="1"/>
    <col min="1027" max="1027" width="8.7109375" style="2" customWidth="1"/>
    <col min="1028" max="1028" width="2.5703125" style="2" customWidth="1"/>
    <col min="1029" max="1029" width="12" style="2" customWidth="1"/>
    <col min="1030" max="1030" width="1.42578125" style="2" customWidth="1"/>
    <col min="1031" max="1031" width="11.28515625" style="2" customWidth="1"/>
    <col min="1032" max="1032" width="1.7109375" style="2" customWidth="1"/>
    <col min="1033" max="1033" width="11.28515625" style="2" customWidth="1"/>
    <col min="1034" max="1034" width="1.5703125" style="2" customWidth="1"/>
    <col min="1035" max="1035" width="11.140625" style="2" customWidth="1"/>
    <col min="1036" max="1036" width="1.7109375" style="2" customWidth="1"/>
    <col min="1037" max="1037" width="11.28515625" style="2" customWidth="1"/>
    <col min="1038" max="1038" width="1.42578125" style="2" customWidth="1"/>
    <col min="1039" max="1039" width="11.85546875" style="2" customWidth="1"/>
    <col min="1040" max="1040" width="1.28515625" style="2" customWidth="1"/>
    <col min="1041" max="1041" width="13.5703125" style="2" customWidth="1"/>
    <col min="1042" max="1042" width="1.5703125" style="2" customWidth="1"/>
    <col min="1043" max="1043" width="10.85546875" style="2" customWidth="1"/>
    <col min="1044" max="1044" width="1.7109375" style="2" customWidth="1"/>
    <col min="1045" max="1045" width="10.7109375" style="2" customWidth="1"/>
    <col min="1046" max="1046" width="1.5703125" style="2" customWidth="1"/>
    <col min="1047" max="1047" width="10.85546875" style="2" customWidth="1"/>
    <col min="1048" max="1048" width="0.42578125" style="2" customWidth="1"/>
    <col min="1049" max="1049" width="12.28515625" style="2" customWidth="1"/>
    <col min="1050" max="1050" width="12.42578125" style="2" customWidth="1"/>
    <col min="1051" max="1051" width="12.140625" style="2" customWidth="1"/>
    <col min="1052" max="1052" width="10" style="2" customWidth="1"/>
    <col min="1053" max="1053" width="12.5703125" style="2" customWidth="1"/>
    <col min="1054" max="1054" width="11.85546875" style="2" customWidth="1"/>
    <col min="1055" max="1055" width="12" style="2" customWidth="1"/>
    <col min="1056" max="1057" width="11.7109375" style="2" customWidth="1"/>
    <col min="1058" max="1280" width="11.42578125" style="2"/>
    <col min="1281" max="1281" width="2.85546875" style="2" customWidth="1"/>
    <col min="1282" max="1282" width="9.42578125" style="2" customWidth="1"/>
    <col min="1283" max="1283" width="8.7109375" style="2" customWidth="1"/>
    <col min="1284" max="1284" width="2.5703125" style="2" customWidth="1"/>
    <col min="1285" max="1285" width="12" style="2" customWidth="1"/>
    <col min="1286" max="1286" width="1.42578125" style="2" customWidth="1"/>
    <col min="1287" max="1287" width="11.28515625" style="2" customWidth="1"/>
    <col min="1288" max="1288" width="1.7109375" style="2" customWidth="1"/>
    <col min="1289" max="1289" width="11.28515625" style="2" customWidth="1"/>
    <col min="1290" max="1290" width="1.5703125" style="2" customWidth="1"/>
    <col min="1291" max="1291" width="11.140625" style="2" customWidth="1"/>
    <col min="1292" max="1292" width="1.7109375" style="2" customWidth="1"/>
    <col min="1293" max="1293" width="11.28515625" style="2" customWidth="1"/>
    <col min="1294" max="1294" width="1.42578125" style="2" customWidth="1"/>
    <col min="1295" max="1295" width="11.85546875" style="2" customWidth="1"/>
    <col min="1296" max="1296" width="1.28515625" style="2" customWidth="1"/>
    <col min="1297" max="1297" width="13.5703125" style="2" customWidth="1"/>
    <col min="1298" max="1298" width="1.5703125" style="2" customWidth="1"/>
    <col min="1299" max="1299" width="10.85546875" style="2" customWidth="1"/>
    <col min="1300" max="1300" width="1.7109375" style="2" customWidth="1"/>
    <col min="1301" max="1301" width="10.7109375" style="2" customWidth="1"/>
    <col min="1302" max="1302" width="1.5703125" style="2" customWidth="1"/>
    <col min="1303" max="1303" width="10.85546875" style="2" customWidth="1"/>
    <col min="1304" max="1304" width="0.42578125" style="2" customWidth="1"/>
    <col min="1305" max="1305" width="12.28515625" style="2" customWidth="1"/>
    <col min="1306" max="1306" width="12.42578125" style="2" customWidth="1"/>
    <col min="1307" max="1307" width="12.140625" style="2" customWidth="1"/>
    <col min="1308" max="1308" width="10" style="2" customWidth="1"/>
    <col min="1309" max="1309" width="12.5703125" style="2" customWidth="1"/>
    <col min="1310" max="1310" width="11.85546875" style="2" customWidth="1"/>
    <col min="1311" max="1311" width="12" style="2" customWidth="1"/>
    <col min="1312" max="1313" width="11.7109375" style="2" customWidth="1"/>
    <col min="1314" max="1536" width="11.42578125" style="2"/>
    <col min="1537" max="1537" width="2.85546875" style="2" customWidth="1"/>
    <col min="1538" max="1538" width="9.42578125" style="2" customWidth="1"/>
    <col min="1539" max="1539" width="8.7109375" style="2" customWidth="1"/>
    <col min="1540" max="1540" width="2.5703125" style="2" customWidth="1"/>
    <col min="1541" max="1541" width="12" style="2" customWidth="1"/>
    <col min="1542" max="1542" width="1.42578125" style="2" customWidth="1"/>
    <col min="1543" max="1543" width="11.28515625" style="2" customWidth="1"/>
    <col min="1544" max="1544" width="1.7109375" style="2" customWidth="1"/>
    <col min="1545" max="1545" width="11.28515625" style="2" customWidth="1"/>
    <col min="1546" max="1546" width="1.5703125" style="2" customWidth="1"/>
    <col min="1547" max="1547" width="11.140625" style="2" customWidth="1"/>
    <col min="1548" max="1548" width="1.7109375" style="2" customWidth="1"/>
    <col min="1549" max="1549" width="11.28515625" style="2" customWidth="1"/>
    <col min="1550" max="1550" width="1.42578125" style="2" customWidth="1"/>
    <col min="1551" max="1551" width="11.85546875" style="2" customWidth="1"/>
    <col min="1552" max="1552" width="1.28515625" style="2" customWidth="1"/>
    <col min="1553" max="1553" width="13.5703125" style="2" customWidth="1"/>
    <col min="1554" max="1554" width="1.5703125" style="2" customWidth="1"/>
    <col min="1555" max="1555" width="10.85546875" style="2" customWidth="1"/>
    <col min="1556" max="1556" width="1.7109375" style="2" customWidth="1"/>
    <col min="1557" max="1557" width="10.7109375" style="2" customWidth="1"/>
    <col min="1558" max="1558" width="1.5703125" style="2" customWidth="1"/>
    <col min="1559" max="1559" width="10.85546875" style="2" customWidth="1"/>
    <col min="1560" max="1560" width="0.42578125" style="2" customWidth="1"/>
    <col min="1561" max="1561" width="12.28515625" style="2" customWidth="1"/>
    <col min="1562" max="1562" width="12.42578125" style="2" customWidth="1"/>
    <col min="1563" max="1563" width="12.140625" style="2" customWidth="1"/>
    <col min="1564" max="1564" width="10" style="2" customWidth="1"/>
    <col min="1565" max="1565" width="12.5703125" style="2" customWidth="1"/>
    <col min="1566" max="1566" width="11.85546875" style="2" customWidth="1"/>
    <col min="1567" max="1567" width="12" style="2" customWidth="1"/>
    <col min="1568" max="1569" width="11.7109375" style="2" customWidth="1"/>
    <col min="1570" max="1792" width="11.42578125" style="2"/>
    <col min="1793" max="1793" width="2.85546875" style="2" customWidth="1"/>
    <col min="1794" max="1794" width="9.42578125" style="2" customWidth="1"/>
    <col min="1795" max="1795" width="8.7109375" style="2" customWidth="1"/>
    <col min="1796" max="1796" width="2.5703125" style="2" customWidth="1"/>
    <col min="1797" max="1797" width="12" style="2" customWidth="1"/>
    <col min="1798" max="1798" width="1.42578125" style="2" customWidth="1"/>
    <col min="1799" max="1799" width="11.28515625" style="2" customWidth="1"/>
    <col min="1800" max="1800" width="1.7109375" style="2" customWidth="1"/>
    <col min="1801" max="1801" width="11.28515625" style="2" customWidth="1"/>
    <col min="1802" max="1802" width="1.5703125" style="2" customWidth="1"/>
    <col min="1803" max="1803" width="11.140625" style="2" customWidth="1"/>
    <col min="1804" max="1804" width="1.7109375" style="2" customWidth="1"/>
    <col min="1805" max="1805" width="11.28515625" style="2" customWidth="1"/>
    <col min="1806" max="1806" width="1.42578125" style="2" customWidth="1"/>
    <col min="1807" max="1807" width="11.85546875" style="2" customWidth="1"/>
    <col min="1808" max="1808" width="1.28515625" style="2" customWidth="1"/>
    <col min="1809" max="1809" width="13.5703125" style="2" customWidth="1"/>
    <col min="1810" max="1810" width="1.5703125" style="2" customWidth="1"/>
    <col min="1811" max="1811" width="10.85546875" style="2" customWidth="1"/>
    <col min="1812" max="1812" width="1.7109375" style="2" customWidth="1"/>
    <col min="1813" max="1813" width="10.7109375" style="2" customWidth="1"/>
    <col min="1814" max="1814" width="1.5703125" style="2" customWidth="1"/>
    <col min="1815" max="1815" width="10.85546875" style="2" customWidth="1"/>
    <col min="1816" max="1816" width="0.42578125" style="2" customWidth="1"/>
    <col min="1817" max="1817" width="12.28515625" style="2" customWidth="1"/>
    <col min="1818" max="1818" width="12.42578125" style="2" customWidth="1"/>
    <col min="1819" max="1819" width="12.140625" style="2" customWidth="1"/>
    <col min="1820" max="1820" width="10" style="2" customWidth="1"/>
    <col min="1821" max="1821" width="12.5703125" style="2" customWidth="1"/>
    <col min="1822" max="1822" width="11.85546875" style="2" customWidth="1"/>
    <col min="1823" max="1823" width="12" style="2" customWidth="1"/>
    <col min="1824" max="1825" width="11.7109375" style="2" customWidth="1"/>
    <col min="1826" max="2048" width="11.42578125" style="2"/>
    <col min="2049" max="2049" width="2.85546875" style="2" customWidth="1"/>
    <col min="2050" max="2050" width="9.42578125" style="2" customWidth="1"/>
    <col min="2051" max="2051" width="8.7109375" style="2" customWidth="1"/>
    <col min="2052" max="2052" width="2.5703125" style="2" customWidth="1"/>
    <col min="2053" max="2053" width="12" style="2" customWidth="1"/>
    <col min="2054" max="2054" width="1.42578125" style="2" customWidth="1"/>
    <col min="2055" max="2055" width="11.28515625" style="2" customWidth="1"/>
    <col min="2056" max="2056" width="1.7109375" style="2" customWidth="1"/>
    <col min="2057" max="2057" width="11.28515625" style="2" customWidth="1"/>
    <col min="2058" max="2058" width="1.5703125" style="2" customWidth="1"/>
    <col min="2059" max="2059" width="11.140625" style="2" customWidth="1"/>
    <col min="2060" max="2060" width="1.7109375" style="2" customWidth="1"/>
    <col min="2061" max="2061" width="11.28515625" style="2" customWidth="1"/>
    <col min="2062" max="2062" width="1.42578125" style="2" customWidth="1"/>
    <col min="2063" max="2063" width="11.85546875" style="2" customWidth="1"/>
    <col min="2064" max="2064" width="1.28515625" style="2" customWidth="1"/>
    <col min="2065" max="2065" width="13.5703125" style="2" customWidth="1"/>
    <col min="2066" max="2066" width="1.5703125" style="2" customWidth="1"/>
    <col min="2067" max="2067" width="10.85546875" style="2" customWidth="1"/>
    <col min="2068" max="2068" width="1.7109375" style="2" customWidth="1"/>
    <col min="2069" max="2069" width="10.7109375" style="2" customWidth="1"/>
    <col min="2070" max="2070" width="1.5703125" style="2" customWidth="1"/>
    <col min="2071" max="2071" width="10.85546875" style="2" customWidth="1"/>
    <col min="2072" max="2072" width="0.42578125" style="2" customWidth="1"/>
    <col min="2073" max="2073" width="12.28515625" style="2" customWidth="1"/>
    <col min="2074" max="2074" width="12.42578125" style="2" customWidth="1"/>
    <col min="2075" max="2075" width="12.140625" style="2" customWidth="1"/>
    <col min="2076" max="2076" width="10" style="2" customWidth="1"/>
    <col min="2077" max="2077" width="12.5703125" style="2" customWidth="1"/>
    <col min="2078" max="2078" width="11.85546875" style="2" customWidth="1"/>
    <col min="2079" max="2079" width="12" style="2" customWidth="1"/>
    <col min="2080" max="2081" width="11.7109375" style="2" customWidth="1"/>
    <col min="2082" max="2304" width="11.42578125" style="2"/>
    <col min="2305" max="2305" width="2.85546875" style="2" customWidth="1"/>
    <col min="2306" max="2306" width="9.42578125" style="2" customWidth="1"/>
    <col min="2307" max="2307" width="8.7109375" style="2" customWidth="1"/>
    <col min="2308" max="2308" width="2.5703125" style="2" customWidth="1"/>
    <col min="2309" max="2309" width="12" style="2" customWidth="1"/>
    <col min="2310" max="2310" width="1.42578125" style="2" customWidth="1"/>
    <col min="2311" max="2311" width="11.28515625" style="2" customWidth="1"/>
    <col min="2312" max="2312" width="1.7109375" style="2" customWidth="1"/>
    <col min="2313" max="2313" width="11.28515625" style="2" customWidth="1"/>
    <col min="2314" max="2314" width="1.5703125" style="2" customWidth="1"/>
    <col min="2315" max="2315" width="11.140625" style="2" customWidth="1"/>
    <col min="2316" max="2316" width="1.7109375" style="2" customWidth="1"/>
    <col min="2317" max="2317" width="11.28515625" style="2" customWidth="1"/>
    <col min="2318" max="2318" width="1.42578125" style="2" customWidth="1"/>
    <col min="2319" max="2319" width="11.85546875" style="2" customWidth="1"/>
    <col min="2320" max="2320" width="1.28515625" style="2" customWidth="1"/>
    <col min="2321" max="2321" width="13.5703125" style="2" customWidth="1"/>
    <col min="2322" max="2322" width="1.5703125" style="2" customWidth="1"/>
    <col min="2323" max="2323" width="10.85546875" style="2" customWidth="1"/>
    <col min="2324" max="2324" width="1.7109375" style="2" customWidth="1"/>
    <col min="2325" max="2325" width="10.7109375" style="2" customWidth="1"/>
    <col min="2326" max="2326" width="1.5703125" style="2" customWidth="1"/>
    <col min="2327" max="2327" width="10.85546875" style="2" customWidth="1"/>
    <col min="2328" max="2328" width="0.42578125" style="2" customWidth="1"/>
    <col min="2329" max="2329" width="12.28515625" style="2" customWidth="1"/>
    <col min="2330" max="2330" width="12.42578125" style="2" customWidth="1"/>
    <col min="2331" max="2331" width="12.140625" style="2" customWidth="1"/>
    <col min="2332" max="2332" width="10" style="2" customWidth="1"/>
    <col min="2333" max="2333" width="12.5703125" style="2" customWidth="1"/>
    <col min="2334" max="2334" width="11.85546875" style="2" customWidth="1"/>
    <col min="2335" max="2335" width="12" style="2" customWidth="1"/>
    <col min="2336" max="2337" width="11.7109375" style="2" customWidth="1"/>
    <col min="2338" max="2560" width="11.42578125" style="2"/>
    <col min="2561" max="2561" width="2.85546875" style="2" customWidth="1"/>
    <col min="2562" max="2562" width="9.42578125" style="2" customWidth="1"/>
    <col min="2563" max="2563" width="8.7109375" style="2" customWidth="1"/>
    <col min="2564" max="2564" width="2.5703125" style="2" customWidth="1"/>
    <col min="2565" max="2565" width="12" style="2" customWidth="1"/>
    <col min="2566" max="2566" width="1.42578125" style="2" customWidth="1"/>
    <col min="2567" max="2567" width="11.28515625" style="2" customWidth="1"/>
    <col min="2568" max="2568" width="1.7109375" style="2" customWidth="1"/>
    <col min="2569" max="2569" width="11.28515625" style="2" customWidth="1"/>
    <col min="2570" max="2570" width="1.5703125" style="2" customWidth="1"/>
    <col min="2571" max="2571" width="11.140625" style="2" customWidth="1"/>
    <col min="2572" max="2572" width="1.7109375" style="2" customWidth="1"/>
    <col min="2573" max="2573" width="11.28515625" style="2" customWidth="1"/>
    <col min="2574" max="2574" width="1.42578125" style="2" customWidth="1"/>
    <col min="2575" max="2575" width="11.85546875" style="2" customWidth="1"/>
    <col min="2576" max="2576" width="1.28515625" style="2" customWidth="1"/>
    <col min="2577" max="2577" width="13.5703125" style="2" customWidth="1"/>
    <col min="2578" max="2578" width="1.5703125" style="2" customWidth="1"/>
    <col min="2579" max="2579" width="10.85546875" style="2" customWidth="1"/>
    <col min="2580" max="2580" width="1.7109375" style="2" customWidth="1"/>
    <col min="2581" max="2581" width="10.7109375" style="2" customWidth="1"/>
    <col min="2582" max="2582" width="1.5703125" style="2" customWidth="1"/>
    <col min="2583" max="2583" width="10.85546875" style="2" customWidth="1"/>
    <col min="2584" max="2584" width="0.42578125" style="2" customWidth="1"/>
    <col min="2585" max="2585" width="12.28515625" style="2" customWidth="1"/>
    <col min="2586" max="2586" width="12.42578125" style="2" customWidth="1"/>
    <col min="2587" max="2587" width="12.140625" style="2" customWidth="1"/>
    <col min="2588" max="2588" width="10" style="2" customWidth="1"/>
    <col min="2589" max="2589" width="12.5703125" style="2" customWidth="1"/>
    <col min="2590" max="2590" width="11.85546875" style="2" customWidth="1"/>
    <col min="2591" max="2591" width="12" style="2" customWidth="1"/>
    <col min="2592" max="2593" width="11.7109375" style="2" customWidth="1"/>
    <col min="2594" max="2816" width="11.42578125" style="2"/>
    <col min="2817" max="2817" width="2.85546875" style="2" customWidth="1"/>
    <col min="2818" max="2818" width="9.42578125" style="2" customWidth="1"/>
    <col min="2819" max="2819" width="8.7109375" style="2" customWidth="1"/>
    <col min="2820" max="2820" width="2.5703125" style="2" customWidth="1"/>
    <col min="2821" max="2821" width="12" style="2" customWidth="1"/>
    <col min="2822" max="2822" width="1.42578125" style="2" customWidth="1"/>
    <col min="2823" max="2823" width="11.28515625" style="2" customWidth="1"/>
    <col min="2824" max="2824" width="1.7109375" style="2" customWidth="1"/>
    <col min="2825" max="2825" width="11.28515625" style="2" customWidth="1"/>
    <col min="2826" max="2826" width="1.5703125" style="2" customWidth="1"/>
    <col min="2827" max="2827" width="11.140625" style="2" customWidth="1"/>
    <col min="2828" max="2828" width="1.7109375" style="2" customWidth="1"/>
    <col min="2829" max="2829" width="11.28515625" style="2" customWidth="1"/>
    <col min="2830" max="2830" width="1.42578125" style="2" customWidth="1"/>
    <col min="2831" max="2831" width="11.85546875" style="2" customWidth="1"/>
    <col min="2832" max="2832" width="1.28515625" style="2" customWidth="1"/>
    <col min="2833" max="2833" width="13.5703125" style="2" customWidth="1"/>
    <col min="2834" max="2834" width="1.5703125" style="2" customWidth="1"/>
    <col min="2835" max="2835" width="10.85546875" style="2" customWidth="1"/>
    <col min="2836" max="2836" width="1.7109375" style="2" customWidth="1"/>
    <col min="2837" max="2837" width="10.7109375" style="2" customWidth="1"/>
    <col min="2838" max="2838" width="1.5703125" style="2" customWidth="1"/>
    <col min="2839" max="2839" width="10.85546875" style="2" customWidth="1"/>
    <col min="2840" max="2840" width="0.42578125" style="2" customWidth="1"/>
    <col min="2841" max="2841" width="12.28515625" style="2" customWidth="1"/>
    <col min="2842" max="2842" width="12.42578125" style="2" customWidth="1"/>
    <col min="2843" max="2843" width="12.140625" style="2" customWidth="1"/>
    <col min="2844" max="2844" width="10" style="2" customWidth="1"/>
    <col min="2845" max="2845" width="12.5703125" style="2" customWidth="1"/>
    <col min="2846" max="2846" width="11.85546875" style="2" customWidth="1"/>
    <col min="2847" max="2847" width="12" style="2" customWidth="1"/>
    <col min="2848" max="2849" width="11.7109375" style="2" customWidth="1"/>
    <col min="2850" max="3072" width="11.42578125" style="2"/>
    <col min="3073" max="3073" width="2.85546875" style="2" customWidth="1"/>
    <col min="3074" max="3074" width="9.42578125" style="2" customWidth="1"/>
    <col min="3075" max="3075" width="8.7109375" style="2" customWidth="1"/>
    <col min="3076" max="3076" width="2.5703125" style="2" customWidth="1"/>
    <col min="3077" max="3077" width="12" style="2" customWidth="1"/>
    <col min="3078" max="3078" width="1.42578125" style="2" customWidth="1"/>
    <col min="3079" max="3079" width="11.28515625" style="2" customWidth="1"/>
    <col min="3080" max="3080" width="1.7109375" style="2" customWidth="1"/>
    <col min="3081" max="3081" width="11.28515625" style="2" customWidth="1"/>
    <col min="3082" max="3082" width="1.5703125" style="2" customWidth="1"/>
    <col min="3083" max="3083" width="11.140625" style="2" customWidth="1"/>
    <col min="3084" max="3084" width="1.7109375" style="2" customWidth="1"/>
    <col min="3085" max="3085" width="11.28515625" style="2" customWidth="1"/>
    <col min="3086" max="3086" width="1.42578125" style="2" customWidth="1"/>
    <col min="3087" max="3087" width="11.85546875" style="2" customWidth="1"/>
    <col min="3088" max="3088" width="1.28515625" style="2" customWidth="1"/>
    <col min="3089" max="3089" width="13.5703125" style="2" customWidth="1"/>
    <col min="3090" max="3090" width="1.5703125" style="2" customWidth="1"/>
    <col min="3091" max="3091" width="10.85546875" style="2" customWidth="1"/>
    <col min="3092" max="3092" width="1.7109375" style="2" customWidth="1"/>
    <col min="3093" max="3093" width="10.7109375" style="2" customWidth="1"/>
    <col min="3094" max="3094" width="1.5703125" style="2" customWidth="1"/>
    <col min="3095" max="3095" width="10.85546875" style="2" customWidth="1"/>
    <col min="3096" max="3096" width="0.42578125" style="2" customWidth="1"/>
    <col min="3097" max="3097" width="12.28515625" style="2" customWidth="1"/>
    <col min="3098" max="3098" width="12.42578125" style="2" customWidth="1"/>
    <col min="3099" max="3099" width="12.140625" style="2" customWidth="1"/>
    <col min="3100" max="3100" width="10" style="2" customWidth="1"/>
    <col min="3101" max="3101" width="12.5703125" style="2" customWidth="1"/>
    <col min="3102" max="3102" width="11.85546875" style="2" customWidth="1"/>
    <col min="3103" max="3103" width="12" style="2" customWidth="1"/>
    <col min="3104" max="3105" width="11.7109375" style="2" customWidth="1"/>
    <col min="3106" max="3328" width="11.42578125" style="2"/>
    <col min="3329" max="3329" width="2.85546875" style="2" customWidth="1"/>
    <col min="3330" max="3330" width="9.42578125" style="2" customWidth="1"/>
    <col min="3331" max="3331" width="8.7109375" style="2" customWidth="1"/>
    <col min="3332" max="3332" width="2.5703125" style="2" customWidth="1"/>
    <col min="3333" max="3333" width="12" style="2" customWidth="1"/>
    <col min="3334" max="3334" width="1.42578125" style="2" customWidth="1"/>
    <col min="3335" max="3335" width="11.28515625" style="2" customWidth="1"/>
    <col min="3336" max="3336" width="1.7109375" style="2" customWidth="1"/>
    <col min="3337" max="3337" width="11.28515625" style="2" customWidth="1"/>
    <col min="3338" max="3338" width="1.5703125" style="2" customWidth="1"/>
    <col min="3339" max="3339" width="11.140625" style="2" customWidth="1"/>
    <col min="3340" max="3340" width="1.7109375" style="2" customWidth="1"/>
    <col min="3341" max="3341" width="11.28515625" style="2" customWidth="1"/>
    <col min="3342" max="3342" width="1.42578125" style="2" customWidth="1"/>
    <col min="3343" max="3343" width="11.85546875" style="2" customWidth="1"/>
    <col min="3344" max="3344" width="1.28515625" style="2" customWidth="1"/>
    <col min="3345" max="3345" width="13.5703125" style="2" customWidth="1"/>
    <col min="3346" max="3346" width="1.5703125" style="2" customWidth="1"/>
    <col min="3347" max="3347" width="10.85546875" style="2" customWidth="1"/>
    <col min="3348" max="3348" width="1.7109375" style="2" customWidth="1"/>
    <col min="3349" max="3349" width="10.7109375" style="2" customWidth="1"/>
    <col min="3350" max="3350" width="1.5703125" style="2" customWidth="1"/>
    <col min="3351" max="3351" width="10.85546875" style="2" customWidth="1"/>
    <col min="3352" max="3352" width="0.42578125" style="2" customWidth="1"/>
    <col min="3353" max="3353" width="12.28515625" style="2" customWidth="1"/>
    <col min="3354" max="3354" width="12.42578125" style="2" customWidth="1"/>
    <col min="3355" max="3355" width="12.140625" style="2" customWidth="1"/>
    <col min="3356" max="3356" width="10" style="2" customWidth="1"/>
    <col min="3357" max="3357" width="12.5703125" style="2" customWidth="1"/>
    <col min="3358" max="3358" width="11.85546875" style="2" customWidth="1"/>
    <col min="3359" max="3359" width="12" style="2" customWidth="1"/>
    <col min="3360" max="3361" width="11.7109375" style="2" customWidth="1"/>
    <col min="3362" max="3584" width="11.42578125" style="2"/>
    <col min="3585" max="3585" width="2.85546875" style="2" customWidth="1"/>
    <col min="3586" max="3586" width="9.42578125" style="2" customWidth="1"/>
    <col min="3587" max="3587" width="8.7109375" style="2" customWidth="1"/>
    <col min="3588" max="3588" width="2.5703125" style="2" customWidth="1"/>
    <col min="3589" max="3589" width="12" style="2" customWidth="1"/>
    <col min="3590" max="3590" width="1.42578125" style="2" customWidth="1"/>
    <col min="3591" max="3591" width="11.28515625" style="2" customWidth="1"/>
    <col min="3592" max="3592" width="1.7109375" style="2" customWidth="1"/>
    <col min="3593" max="3593" width="11.28515625" style="2" customWidth="1"/>
    <col min="3594" max="3594" width="1.5703125" style="2" customWidth="1"/>
    <col min="3595" max="3595" width="11.140625" style="2" customWidth="1"/>
    <col min="3596" max="3596" width="1.7109375" style="2" customWidth="1"/>
    <col min="3597" max="3597" width="11.28515625" style="2" customWidth="1"/>
    <col min="3598" max="3598" width="1.42578125" style="2" customWidth="1"/>
    <col min="3599" max="3599" width="11.85546875" style="2" customWidth="1"/>
    <col min="3600" max="3600" width="1.28515625" style="2" customWidth="1"/>
    <col min="3601" max="3601" width="13.5703125" style="2" customWidth="1"/>
    <col min="3602" max="3602" width="1.5703125" style="2" customWidth="1"/>
    <col min="3603" max="3603" width="10.85546875" style="2" customWidth="1"/>
    <col min="3604" max="3604" width="1.7109375" style="2" customWidth="1"/>
    <col min="3605" max="3605" width="10.7109375" style="2" customWidth="1"/>
    <col min="3606" max="3606" width="1.5703125" style="2" customWidth="1"/>
    <col min="3607" max="3607" width="10.85546875" style="2" customWidth="1"/>
    <col min="3608" max="3608" width="0.42578125" style="2" customWidth="1"/>
    <col min="3609" max="3609" width="12.28515625" style="2" customWidth="1"/>
    <col min="3610" max="3610" width="12.42578125" style="2" customWidth="1"/>
    <col min="3611" max="3611" width="12.140625" style="2" customWidth="1"/>
    <col min="3612" max="3612" width="10" style="2" customWidth="1"/>
    <col min="3613" max="3613" width="12.5703125" style="2" customWidth="1"/>
    <col min="3614" max="3614" width="11.85546875" style="2" customWidth="1"/>
    <col min="3615" max="3615" width="12" style="2" customWidth="1"/>
    <col min="3616" max="3617" width="11.7109375" style="2" customWidth="1"/>
    <col min="3618" max="3840" width="11.42578125" style="2"/>
    <col min="3841" max="3841" width="2.85546875" style="2" customWidth="1"/>
    <col min="3842" max="3842" width="9.42578125" style="2" customWidth="1"/>
    <col min="3843" max="3843" width="8.7109375" style="2" customWidth="1"/>
    <col min="3844" max="3844" width="2.5703125" style="2" customWidth="1"/>
    <col min="3845" max="3845" width="12" style="2" customWidth="1"/>
    <col min="3846" max="3846" width="1.42578125" style="2" customWidth="1"/>
    <col min="3847" max="3847" width="11.28515625" style="2" customWidth="1"/>
    <col min="3848" max="3848" width="1.7109375" style="2" customWidth="1"/>
    <col min="3849" max="3849" width="11.28515625" style="2" customWidth="1"/>
    <col min="3850" max="3850" width="1.5703125" style="2" customWidth="1"/>
    <col min="3851" max="3851" width="11.140625" style="2" customWidth="1"/>
    <col min="3852" max="3852" width="1.7109375" style="2" customWidth="1"/>
    <col min="3853" max="3853" width="11.28515625" style="2" customWidth="1"/>
    <col min="3854" max="3854" width="1.42578125" style="2" customWidth="1"/>
    <col min="3855" max="3855" width="11.85546875" style="2" customWidth="1"/>
    <col min="3856" max="3856" width="1.28515625" style="2" customWidth="1"/>
    <col min="3857" max="3857" width="13.5703125" style="2" customWidth="1"/>
    <col min="3858" max="3858" width="1.5703125" style="2" customWidth="1"/>
    <col min="3859" max="3859" width="10.85546875" style="2" customWidth="1"/>
    <col min="3860" max="3860" width="1.7109375" style="2" customWidth="1"/>
    <col min="3861" max="3861" width="10.7109375" style="2" customWidth="1"/>
    <col min="3862" max="3862" width="1.5703125" style="2" customWidth="1"/>
    <col min="3863" max="3863" width="10.85546875" style="2" customWidth="1"/>
    <col min="3864" max="3864" width="0.42578125" style="2" customWidth="1"/>
    <col min="3865" max="3865" width="12.28515625" style="2" customWidth="1"/>
    <col min="3866" max="3866" width="12.42578125" style="2" customWidth="1"/>
    <col min="3867" max="3867" width="12.140625" style="2" customWidth="1"/>
    <col min="3868" max="3868" width="10" style="2" customWidth="1"/>
    <col min="3869" max="3869" width="12.5703125" style="2" customWidth="1"/>
    <col min="3870" max="3870" width="11.85546875" style="2" customWidth="1"/>
    <col min="3871" max="3871" width="12" style="2" customWidth="1"/>
    <col min="3872" max="3873" width="11.7109375" style="2" customWidth="1"/>
    <col min="3874" max="4096" width="11.42578125" style="2"/>
    <col min="4097" max="4097" width="2.85546875" style="2" customWidth="1"/>
    <col min="4098" max="4098" width="9.42578125" style="2" customWidth="1"/>
    <col min="4099" max="4099" width="8.7109375" style="2" customWidth="1"/>
    <col min="4100" max="4100" width="2.5703125" style="2" customWidth="1"/>
    <col min="4101" max="4101" width="12" style="2" customWidth="1"/>
    <col min="4102" max="4102" width="1.42578125" style="2" customWidth="1"/>
    <col min="4103" max="4103" width="11.28515625" style="2" customWidth="1"/>
    <col min="4104" max="4104" width="1.7109375" style="2" customWidth="1"/>
    <col min="4105" max="4105" width="11.28515625" style="2" customWidth="1"/>
    <col min="4106" max="4106" width="1.5703125" style="2" customWidth="1"/>
    <col min="4107" max="4107" width="11.140625" style="2" customWidth="1"/>
    <col min="4108" max="4108" width="1.7109375" style="2" customWidth="1"/>
    <col min="4109" max="4109" width="11.28515625" style="2" customWidth="1"/>
    <col min="4110" max="4110" width="1.42578125" style="2" customWidth="1"/>
    <col min="4111" max="4111" width="11.85546875" style="2" customWidth="1"/>
    <col min="4112" max="4112" width="1.28515625" style="2" customWidth="1"/>
    <col min="4113" max="4113" width="13.5703125" style="2" customWidth="1"/>
    <col min="4114" max="4114" width="1.5703125" style="2" customWidth="1"/>
    <col min="4115" max="4115" width="10.85546875" style="2" customWidth="1"/>
    <col min="4116" max="4116" width="1.7109375" style="2" customWidth="1"/>
    <col min="4117" max="4117" width="10.7109375" style="2" customWidth="1"/>
    <col min="4118" max="4118" width="1.5703125" style="2" customWidth="1"/>
    <col min="4119" max="4119" width="10.85546875" style="2" customWidth="1"/>
    <col min="4120" max="4120" width="0.42578125" style="2" customWidth="1"/>
    <col min="4121" max="4121" width="12.28515625" style="2" customWidth="1"/>
    <col min="4122" max="4122" width="12.42578125" style="2" customWidth="1"/>
    <col min="4123" max="4123" width="12.140625" style="2" customWidth="1"/>
    <col min="4124" max="4124" width="10" style="2" customWidth="1"/>
    <col min="4125" max="4125" width="12.5703125" style="2" customWidth="1"/>
    <col min="4126" max="4126" width="11.85546875" style="2" customWidth="1"/>
    <col min="4127" max="4127" width="12" style="2" customWidth="1"/>
    <col min="4128" max="4129" width="11.7109375" style="2" customWidth="1"/>
    <col min="4130" max="4352" width="11.42578125" style="2"/>
    <col min="4353" max="4353" width="2.85546875" style="2" customWidth="1"/>
    <col min="4354" max="4354" width="9.42578125" style="2" customWidth="1"/>
    <col min="4355" max="4355" width="8.7109375" style="2" customWidth="1"/>
    <col min="4356" max="4356" width="2.5703125" style="2" customWidth="1"/>
    <col min="4357" max="4357" width="12" style="2" customWidth="1"/>
    <col min="4358" max="4358" width="1.42578125" style="2" customWidth="1"/>
    <col min="4359" max="4359" width="11.28515625" style="2" customWidth="1"/>
    <col min="4360" max="4360" width="1.7109375" style="2" customWidth="1"/>
    <col min="4361" max="4361" width="11.28515625" style="2" customWidth="1"/>
    <col min="4362" max="4362" width="1.5703125" style="2" customWidth="1"/>
    <col min="4363" max="4363" width="11.140625" style="2" customWidth="1"/>
    <col min="4364" max="4364" width="1.7109375" style="2" customWidth="1"/>
    <col min="4365" max="4365" width="11.28515625" style="2" customWidth="1"/>
    <col min="4366" max="4366" width="1.42578125" style="2" customWidth="1"/>
    <col min="4367" max="4367" width="11.85546875" style="2" customWidth="1"/>
    <col min="4368" max="4368" width="1.28515625" style="2" customWidth="1"/>
    <col min="4369" max="4369" width="13.5703125" style="2" customWidth="1"/>
    <col min="4370" max="4370" width="1.5703125" style="2" customWidth="1"/>
    <col min="4371" max="4371" width="10.85546875" style="2" customWidth="1"/>
    <col min="4372" max="4372" width="1.7109375" style="2" customWidth="1"/>
    <col min="4373" max="4373" width="10.7109375" style="2" customWidth="1"/>
    <col min="4374" max="4374" width="1.5703125" style="2" customWidth="1"/>
    <col min="4375" max="4375" width="10.85546875" style="2" customWidth="1"/>
    <col min="4376" max="4376" width="0.42578125" style="2" customWidth="1"/>
    <col min="4377" max="4377" width="12.28515625" style="2" customWidth="1"/>
    <col min="4378" max="4378" width="12.42578125" style="2" customWidth="1"/>
    <col min="4379" max="4379" width="12.140625" style="2" customWidth="1"/>
    <col min="4380" max="4380" width="10" style="2" customWidth="1"/>
    <col min="4381" max="4381" width="12.5703125" style="2" customWidth="1"/>
    <col min="4382" max="4382" width="11.85546875" style="2" customWidth="1"/>
    <col min="4383" max="4383" width="12" style="2" customWidth="1"/>
    <col min="4384" max="4385" width="11.7109375" style="2" customWidth="1"/>
    <col min="4386" max="4608" width="11.42578125" style="2"/>
    <col min="4609" max="4609" width="2.85546875" style="2" customWidth="1"/>
    <col min="4610" max="4610" width="9.42578125" style="2" customWidth="1"/>
    <col min="4611" max="4611" width="8.7109375" style="2" customWidth="1"/>
    <col min="4612" max="4612" width="2.5703125" style="2" customWidth="1"/>
    <col min="4613" max="4613" width="12" style="2" customWidth="1"/>
    <col min="4614" max="4614" width="1.42578125" style="2" customWidth="1"/>
    <col min="4615" max="4615" width="11.28515625" style="2" customWidth="1"/>
    <col min="4616" max="4616" width="1.7109375" style="2" customWidth="1"/>
    <col min="4617" max="4617" width="11.28515625" style="2" customWidth="1"/>
    <col min="4618" max="4618" width="1.5703125" style="2" customWidth="1"/>
    <col min="4619" max="4619" width="11.140625" style="2" customWidth="1"/>
    <col min="4620" max="4620" width="1.7109375" style="2" customWidth="1"/>
    <col min="4621" max="4621" width="11.28515625" style="2" customWidth="1"/>
    <col min="4622" max="4622" width="1.42578125" style="2" customWidth="1"/>
    <col min="4623" max="4623" width="11.85546875" style="2" customWidth="1"/>
    <col min="4624" max="4624" width="1.28515625" style="2" customWidth="1"/>
    <col min="4625" max="4625" width="13.5703125" style="2" customWidth="1"/>
    <col min="4626" max="4626" width="1.5703125" style="2" customWidth="1"/>
    <col min="4627" max="4627" width="10.85546875" style="2" customWidth="1"/>
    <col min="4628" max="4628" width="1.7109375" style="2" customWidth="1"/>
    <col min="4629" max="4629" width="10.7109375" style="2" customWidth="1"/>
    <col min="4630" max="4630" width="1.5703125" style="2" customWidth="1"/>
    <col min="4631" max="4631" width="10.85546875" style="2" customWidth="1"/>
    <col min="4632" max="4632" width="0.42578125" style="2" customWidth="1"/>
    <col min="4633" max="4633" width="12.28515625" style="2" customWidth="1"/>
    <col min="4634" max="4634" width="12.42578125" style="2" customWidth="1"/>
    <col min="4635" max="4635" width="12.140625" style="2" customWidth="1"/>
    <col min="4636" max="4636" width="10" style="2" customWidth="1"/>
    <col min="4637" max="4637" width="12.5703125" style="2" customWidth="1"/>
    <col min="4638" max="4638" width="11.85546875" style="2" customWidth="1"/>
    <col min="4639" max="4639" width="12" style="2" customWidth="1"/>
    <col min="4640" max="4641" width="11.7109375" style="2" customWidth="1"/>
    <col min="4642" max="4864" width="11.42578125" style="2"/>
    <col min="4865" max="4865" width="2.85546875" style="2" customWidth="1"/>
    <col min="4866" max="4866" width="9.42578125" style="2" customWidth="1"/>
    <col min="4867" max="4867" width="8.7109375" style="2" customWidth="1"/>
    <col min="4868" max="4868" width="2.5703125" style="2" customWidth="1"/>
    <col min="4869" max="4869" width="12" style="2" customWidth="1"/>
    <col min="4870" max="4870" width="1.42578125" style="2" customWidth="1"/>
    <col min="4871" max="4871" width="11.28515625" style="2" customWidth="1"/>
    <col min="4872" max="4872" width="1.7109375" style="2" customWidth="1"/>
    <col min="4873" max="4873" width="11.28515625" style="2" customWidth="1"/>
    <col min="4874" max="4874" width="1.5703125" style="2" customWidth="1"/>
    <col min="4875" max="4875" width="11.140625" style="2" customWidth="1"/>
    <col min="4876" max="4876" width="1.7109375" style="2" customWidth="1"/>
    <col min="4877" max="4877" width="11.28515625" style="2" customWidth="1"/>
    <col min="4878" max="4878" width="1.42578125" style="2" customWidth="1"/>
    <col min="4879" max="4879" width="11.85546875" style="2" customWidth="1"/>
    <col min="4880" max="4880" width="1.28515625" style="2" customWidth="1"/>
    <col min="4881" max="4881" width="13.5703125" style="2" customWidth="1"/>
    <col min="4882" max="4882" width="1.5703125" style="2" customWidth="1"/>
    <col min="4883" max="4883" width="10.85546875" style="2" customWidth="1"/>
    <col min="4884" max="4884" width="1.7109375" style="2" customWidth="1"/>
    <col min="4885" max="4885" width="10.7109375" style="2" customWidth="1"/>
    <col min="4886" max="4886" width="1.5703125" style="2" customWidth="1"/>
    <col min="4887" max="4887" width="10.85546875" style="2" customWidth="1"/>
    <col min="4888" max="4888" width="0.42578125" style="2" customWidth="1"/>
    <col min="4889" max="4889" width="12.28515625" style="2" customWidth="1"/>
    <col min="4890" max="4890" width="12.42578125" style="2" customWidth="1"/>
    <col min="4891" max="4891" width="12.140625" style="2" customWidth="1"/>
    <col min="4892" max="4892" width="10" style="2" customWidth="1"/>
    <col min="4893" max="4893" width="12.5703125" style="2" customWidth="1"/>
    <col min="4894" max="4894" width="11.85546875" style="2" customWidth="1"/>
    <col min="4895" max="4895" width="12" style="2" customWidth="1"/>
    <col min="4896" max="4897" width="11.7109375" style="2" customWidth="1"/>
    <col min="4898" max="5120" width="11.42578125" style="2"/>
    <col min="5121" max="5121" width="2.85546875" style="2" customWidth="1"/>
    <col min="5122" max="5122" width="9.42578125" style="2" customWidth="1"/>
    <col min="5123" max="5123" width="8.7109375" style="2" customWidth="1"/>
    <col min="5124" max="5124" width="2.5703125" style="2" customWidth="1"/>
    <col min="5125" max="5125" width="12" style="2" customWidth="1"/>
    <col min="5126" max="5126" width="1.42578125" style="2" customWidth="1"/>
    <col min="5127" max="5127" width="11.28515625" style="2" customWidth="1"/>
    <col min="5128" max="5128" width="1.7109375" style="2" customWidth="1"/>
    <col min="5129" max="5129" width="11.28515625" style="2" customWidth="1"/>
    <col min="5130" max="5130" width="1.5703125" style="2" customWidth="1"/>
    <col min="5131" max="5131" width="11.140625" style="2" customWidth="1"/>
    <col min="5132" max="5132" width="1.7109375" style="2" customWidth="1"/>
    <col min="5133" max="5133" width="11.28515625" style="2" customWidth="1"/>
    <col min="5134" max="5134" width="1.42578125" style="2" customWidth="1"/>
    <col min="5135" max="5135" width="11.85546875" style="2" customWidth="1"/>
    <col min="5136" max="5136" width="1.28515625" style="2" customWidth="1"/>
    <col min="5137" max="5137" width="13.5703125" style="2" customWidth="1"/>
    <col min="5138" max="5138" width="1.5703125" style="2" customWidth="1"/>
    <col min="5139" max="5139" width="10.85546875" style="2" customWidth="1"/>
    <col min="5140" max="5140" width="1.7109375" style="2" customWidth="1"/>
    <col min="5141" max="5141" width="10.7109375" style="2" customWidth="1"/>
    <col min="5142" max="5142" width="1.5703125" style="2" customWidth="1"/>
    <col min="5143" max="5143" width="10.85546875" style="2" customWidth="1"/>
    <col min="5144" max="5144" width="0.42578125" style="2" customWidth="1"/>
    <col min="5145" max="5145" width="12.28515625" style="2" customWidth="1"/>
    <col min="5146" max="5146" width="12.42578125" style="2" customWidth="1"/>
    <col min="5147" max="5147" width="12.140625" style="2" customWidth="1"/>
    <col min="5148" max="5148" width="10" style="2" customWidth="1"/>
    <col min="5149" max="5149" width="12.5703125" style="2" customWidth="1"/>
    <col min="5150" max="5150" width="11.85546875" style="2" customWidth="1"/>
    <col min="5151" max="5151" width="12" style="2" customWidth="1"/>
    <col min="5152" max="5153" width="11.7109375" style="2" customWidth="1"/>
    <col min="5154" max="5376" width="11.42578125" style="2"/>
    <col min="5377" max="5377" width="2.85546875" style="2" customWidth="1"/>
    <col min="5378" max="5378" width="9.42578125" style="2" customWidth="1"/>
    <col min="5379" max="5379" width="8.7109375" style="2" customWidth="1"/>
    <col min="5380" max="5380" width="2.5703125" style="2" customWidth="1"/>
    <col min="5381" max="5381" width="12" style="2" customWidth="1"/>
    <col min="5382" max="5382" width="1.42578125" style="2" customWidth="1"/>
    <col min="5383" max="5383" width="11.28515625" style="2" customWidth="1"/>
    <col min="5384" max="5384" width="1.7109375" style="2" customWidth="1"/>
    <col min="5385" max="5385" width="11.28515625" style="2" customWidth="1"/>
    <col min="5386" max="5386" width="1.5703125" style="2" customWidth="1"/>
    <col min="5387" max="5387" width="11.140625" style="2" customWidth="1"/>
    <col min="5388" max="5388" width="1.7109375" style="2" customWidth="1"/>
    <col min="5389" max="5389" width="11.28515625" style="2" customWidth="1"/>
    <col min="5390" max="5390" width="1.42578125" style="2" customWidth="1"/>
    <col min="5391" max="5391" width="11.85546875" style="2" customWidth="1"/>
    <col min="5392" max="5392" width="1.28515625" style="2" customWidth="1"/>
    <col min="5393" max="5393" width="13.5703125" style="2" customWidth="1"/>
    <col min="5394" max="5394" width="1.5703125" style="2" customWidth="1"/>
    <col min="5395" max="5395" width="10.85546875" style="2" customWidth="1"/>
    <col min="5396" max="5396" width="1.7109375" style="2" customWidth="1"/>
    <col min="5397" max="5397" width="10.7109375" style="2" customWidth="1"/>
    <col min="5398" max="5398" width="1.5703125" style="2" customWidth="1"/>
    <col min="5399" max="5399" width="10.85546875" style="2" customWidth="1"/>
    <col min="5400" max="5400" width="0.42578125" style="2" customWidth="1"/>
    <col min="5401" max="5401" width="12.28515625" style="2" customWidth="1"/>
    <col min="5402" max="5402" width="12.42578125" style="2" customWidth="1"/>
    <col min="5403" max="5403" width="12.140625" style="2" customWidth="1"/>
    <col min="5404" max="5404" width="10" style="2" customWidth="1"/>
    <col min="5405" max="5405" width="12.5703125" style="2" customWidth="1"/>
    <col min="5406" max="5406" width="11.85546875" style="2" customWidth="1"/>
    <col min="5407" max="5407" width="12" style="2" customWidth="1"/>
    <col min="5408" max="5409" width="11.7109375" style="2" customWidth="1"/>
    <col min="5410" max="5632" width="11.42578125" style="2"/>
    <col min="5633" max="5633" width="2.85546875" style="2" customWidth="1"/>
    <col min="5634" max="5634" width="9.42578125" style="2" customWidth="1"/>
    <col min="5635" max="5635" width="8.7109375" style="2" customWidth="1"/>
    <col min="5636" max="5636" width="2.5703125" style="2" customWidth="1"/>
    <col min="5637" max="5637" width="12" style="2" customWidth="1"/>
    <col min="5638" max="5638" width="1.42578125" style="2" customWidth="1"/>
    <col min="5639" max="5639" width="11.28515625" style="2" customWidth="1"/>
    <col min="5640" max="5640" width="1.7109375" style="2" customWidth="1"/>
    <col min="5641" max="5641" width="11.28515625" style="2" customWidth="1"/>
    <col min="5642" max="5642" width="1.5703125" style="2" customWidth="1"/>
    <col min="5643" max="5643" width="11.140625" style="2" customWidth="1"/>
    <col min="5644" max="5644" width="1.7109375" style="2" customWidth="1"/>
    <col min="5645" max="5645" width="11.28515625" style="2" customWidth="1"/>
    <col min="5646" max="5646" width="1.42578125" style="2" customWidth="1"/>
    <col min="5647" max="5647" width="11.85546875" style="2" customWidth="1"/>
    <col min="5648" max="5648" width="1.28515625" style="2" customWidth="1"/>
    <col min="5649" max="5649" width="13.5703125" style="2" customWidth="1"/>
    <col min="5650" max="5650" width="1.5703125" style="2" customWidth="1"/>
    <col min="5651" max="5651" width="10.85546875" style="2" customWidth="1"/>
    <col min="5652" max="5652" width="1.7109375" style="2" customWidth="1"/>
    <col min="5653" max="5653" width="10.7109375" style="2" customWidth="1"/>
    <col min="5654" max="5654" width="1.5703125" style="2" customWidth="1"/>
    <col min="5655" max="5655" width="10.85546875" style="2" customWidth="1"/>
    <col min="5656" max="5656" width="0.42578125" style="2" customWidth="1"/>
    <col min="5657" max="5657" width="12.28515625" style="2" customWidth="1"/>
    <col min="5658" max="5658" width="12.42578125" style="2" customWidth="1"/>
    <col min="5659" max="5659" width="12.140625" style="2" customWidth="1"/>
    <col min="5660" max="5660" width="10" style="2" customWidth="1"/>
    <col min="5661" max="5661" width="12.5703125" style="2" customWidth="1"/>
    <col min="5662" max="5662" width="11.85546875" style="2" customWidth="1"/>
    <col min="5663" max="5663" width="12" style="2" customWidth="1"/>
    <col min="5664" max="5665" width="11.7109375" style="2" customWidth="1"/>
    <col min="5666" max="5888" width="11.42578125" style="2"/>
    <col min="5889" max="5889" width="2.85546875" style="2" customWidth="1"/>
    <col min="5890" max="5890" width="9.42578125" style="2" customWidth="1"/>
    <col min="5891" max="5891" width="8.7109375" style="2" customWidth="1"/>
    <col min="5892" max="5892" width="2.5703125" style="2" customWidth="1"/>
    <col min="5893" max="5893" width="12" style="2" customWidth="1"/>
    <col min="5894" max="5894" width="1.42578125" style="2" customWidth="1"/>
    <col min="5895" max="5895" width="11.28515625" style="2" customWidth="1"/>
    <col min="5896" max="5896" width="1.7109375" style="2" customWidth="1"/>
    <col min="5897" max="5897" width="11.28515625" style="2" customWidth="1"/>
    <col min="5898" max="5898" width="1.5703125" style="2" customWidth="1"/>
    <col min="5899" max="5899" width="11.140625" style="2" customWidth="1"/>
    <col min="5900" max="5900" width="1.7109375" style="2" customWidth="1"/>
    <col min="5901" max="5901" width="11.28515625" style="2" customWidth="1"/>
    <col min="5902" max="5902" width="1.42578125" style="2" customWidth="1"/>
    <col min="5903" max="5903" width="11.85546875" style="2" customWidth="1"/>
    <col min="5904" max="5904" width="1.28515625" style="2" customWidth="1"/>
    <col min="5905" max="5905" width="13.5703125" style="2" customWidth="1"/>
    <col min="5906" max="5906" width="1.5703125" style="2" customWidth="1"/>
    <col min="5907" max="5907" width="10.85546875" style="2" customWidth="1"/>
    <col min="5908" max="5908" width="1.7109375" style="2" customWidth="1"/>
    <col min="5909" max="5909" width="10.7109375" style="2" customWidth="1"/>
    <col min="5910" max="5910" width="1.5703125" style="2" customWidth="1"/>
    <col min="5911" max="5911" width="10.85546875" style="2" customWidth="1"/>
    <col min="5912" max="5912" width="0.42578125" style="2" customWidth="1"/>
    <col min="5913" max="5913" width="12.28515625" style="2" customWidth="1"/>
    <col min="5914" max="5914" width="12.42578125" style="2" customWidth="1"/>
    <col min="5915" max="5915" width="12.140625" style="2" customWidth="1"/>
    <col min="5916" max="5916" width="10" style="2" customWidth="1"/>
    <col min="5917" max="5917" width="12.5703125" style="2" customWidth="1"/>
    <col min="5918" max="5918" width="11.85546875" style="2" customWidth="1"/>
    <col min="5919" max="5919" width="12" style="2" customWidth="1"/>
    <col min="5920" max="5921" width="11.7109375" style="2" customWidth="1"/>
    <col min="5922" max="6144" width="11.42578125" style="2"/>
    <col min="6145" max="6145" width="2.85546875" style="2" customWidth="1"/>
    <col min="6146" max="6146" width="9.42578125" style="2" customWidth="1"/>
    <col min="6147" max="6147" width="8.7109375" style="2" customWidth="1"/>
    <col min="6148" max="6148" width="2.5703125" style="2" customWidth="1"/>
    <col min="6149" max="6149" width="12" style="2" customWidth="1"/>
    <col min="6150" max="6150" width="1.42578125" style="2" customWidth="1"/>
    <col min="6151" max="6151" width="11.28515625" style="2" customWidth="1"/>
    <col min="6152" max="6152" width="1.7109375" style="2" customWidth="1"/>
    <col min="6153" max="6153" width="11.28515625" style="2" customWidth="1"/>
    <col min="6154" max="6154" width="1.5703125" style="2" customWidth="1"/>
    <col min="6155" max="6155" width="11.140625" style="2" customWidth="1"/>
    <col min="6156" max="6156" width="1.7109375" style="2" customWidth="1"/>
    <col min="6157" max="6157" width="11.28515625" style="2" customWidth="1"/>
    <col min="6158" max="6158" width="1.42578125" style="2" customWidth="1"/>
    <col min="6159" max="6159" width="11.85546875" style="2" customWidth="1"/>
    <col min="6160" max="6160" width="1.28515625" style="2" customWidth="1"/>
    <col min="6161" max="6161" width="13.5703125" style="2" customWidth="1"/>
    <col min="6162" max="6162" width="1.5703125" style="2" customWidth="1"/>
    <col min="6163" max="6163" width="10.85546875" style="2" customWidth="1"/>
    <col min="6164" max="6164" width="1.7109375" style="2" customWidth="1"/>
    <col min="6165" max="6165" width="10.7109375" style="2" customWidth="1"/>
    <col min="6166" max="6166" width="1.5703125" style="2" customWidth="1"/>
    <col min="6167" max="6167" width="10.85546875" style="2" customWidth="1"/>
    <col min="6168" max="6168" width="0.42578125" style="2" customWidth="1"/>
    <col min="6169" max="6169" width="12.28515625" style="2" customWidth="1"/>
    <col min="6170" max="6170" width="12.42578125" style="2" customWidth="1"/>
    <col min="6171" max="6171" width="12.140625" style="2" customWidth="1"/>
    <col min="6172" max="6172" width="10" style="2" customWidth="1"/>
    <col min="6173" max="6173" width="12.5703125" style="2" customWidth="1"/>
    <col min="6174" max="6174" width="11.85546875" style="2" customWidth="1"/>
    <col min="6175" max="6175" width="12" style="2" customWidth="1"/>
    <col min="6176" max="6177" width="11.7109375" style="2" customWidth="1"/>
    <col min="6178" max="6400" width="11.42578125" style="2"/>
    <col min="6401" max="6401" width="2.85546875" style="2" customWidth="1"/>
    <col min="6402" max="6402" width="9.42578125" style="2" customWidth="1"/>
    <col min="6403" max="6403" width="8.7109375" style="2" customWidth="1"/>
    <col min="6404" max="6404" width="2.5703125" style="2" customWidth="1"/>
    <col min="6405" max="6405" width="12" style="2" customWidth="1"/>
    <col min="6406" max="6406" width="1.42578125" style="2" customWidth="1"/>
    <col min="6407" max="6407" width="11.28515625" style="2" customWidth="1"/>
    <col min="6408" max="6408" width="1.7109375" style="2" customWidth="1"/>
    <col min="6409" max="6409" width="11.28515625" style="2" customWidth="1"/>
    <col min="6410" max="6410" width="1.5703125" style="2" customWidth="1"/>
    <col min="6411" max="6411" width="11.140625" style="2" customWidth="1"/>
    <col min="6412" max="6412" width="1.7109375" style="2" customWidth="1"/>
    <col min="6413" max="6413" width="11.28515625" style="2" customWidth="1"/>
    <col min="6414" max="6414" width="1.42578125" style="2" customWidth="1"/>
    <col min="6415" max="6415" width="11.85546875" style="2" customWidth="1"/>
    <col min="6416" max="6416" width="1.28515625" style="2" customWidth="1"/>
    <col min="6417" max="6417" width="13.5703125" style="2" customWidth="1"/>
    <col min="6418" max="6418" width="1.5703125" style="2" customWidth="1"/>
    <col min="6419" max="6419" width="10.85546875" style="2" customWidth="1"/>
    <col min="6420" max="6420" width="1.7109375" style="2" customWidth="1"/>
    <col min="6421" max="6421" width="10.7109375" style="2" customWidth="1"/>
    <col min="6422" max="6422" width="1.5703125" style="2" customWidth="1"/>
    <col min="6423" max="6423" width="10.85546875" style="2" customWidth="1"/>
    <col min="6424" max="6424" width="0.42578125" style="2" customWidth="1"/>
    <col min="6425" max="6425" width="12.28515625" style="2" customWidth="1"/>
    <col min="6426" max="6426" width="12.42578125" style="2" customWidth="1"/>
    <col min="6427" max="6427" width="12.140625" style="2" customWidth="1"/>
    <col min="6428" max="6428" width="10" style="2" customWidth="1"/>
    <col min="6429" max="6429" width="12.5703125" style="2" customWidth="1"/>
    <col min="6430" max="6430" width="11.85546875" style="2" customWidth="1"/>
    <col min="6431" max="6431" width="12" style="2" customWidth="1"/>
    <col min="6432" max="6433" width="11.7109375" style="2" customWidth="1"/>
    <col min="6434" max="6656" width="11.42578125" style="2"/>
    <col min="6657" max="6657" width="2.85546875" style="2" customWidth="1"/>
    <col min="6658" max="6658" width="9.42578125" style="2" customWidth="1"/>
    <col min="6659" max="6659" width="8.7109375" style="2" customWidth="1"/>
    <col min="6660" max="6660" width="2.5703125" style="2" customWidth="1"/>
    <col min="6661" max="6661" width="12" style="2" customWidth="1"/>
    <col min="6662" max="6662" width="1.42578125" style="2" customWidth="1"/>
    <col min="6663" max="6663" width="11.28515625" style="2" customWidth="1"/>
    <col min="6664" max="6664" width="1.7109375" style="2" customWidth="1"/>
    <col min="6665" max="6665" width="11.28515625" style="2" customWidth="1"/>
    <col min="6666" max="6666" width="1.5703125" style="2" customWidth="1"/>
    <col min="6667" max="6667" width="11.140625" style="2" customWidth="1"/>
    <col min="6668" max="6668" width="1.7109375" style="2" customWidth="1"/>
    <col min="6669" max="6669" width="11.28515625" style="2" customWidth="1"/>
    <col min="6670" max="6670" width="1.42578125" style="2" customWidth="1"/>
    <col min="6671" max="6671" width="11.85546875" style="2" customWidth="1"/>
    <col min="6672" max="6672" width="1.28515625" style="2" customWidth="1"/>
    <col min="6673" max="6673" width="13.5703125" style="2" customWidth="1"/>
    <col min="6674" max="6674" width="1.5703125" style="2" customWidth="1"/>
    <col min="6675" max="6675" width="10.85546875" style="2" customWidth="1"/>
    <col min="6676" max="6676" width="1.7109375" style="2" customWidth="1"/>
    <col min="6677" max="6677" width="10.7109375" style="2" customWidth="1"/>
    <col min="6678" max="6678" width="1.5703125" style="2" customWidth="1"/>
    <col min="6679" max="6679" width="10.85546875" style="2" customWidth="1"/>
    <col min="6680" max="6680" width="0.42578125" style="2" customWidth="1"/>
    <col min="6681" max="6681" width="12.28515625" style="2" customWidth="1"/>
    <col min="6682" max="6682" width="12.42578125" style="2" customWidth="1"/>
    <col min="6683" max="6683" width="12.140625" style="2" customWidth="1"/>
    <col min="6684" max="6684" width="10" style="2" customWidth="1"/>
    <col min="6685" max="6685" width="12.5703125" style="2" customWidth="1"/>
    <col min="6686" max="6686" width="11.85546875" style="2" customWidth="1"/>
    <col min="6687" max="6687" width="12" style="2" customWidth="1"/>
    <col min="6688" max="6689" width="11.7109375" style="2" customWidth="1"/>
    <col min="6690" max="6912" width="11.42578125" style="2"/>
    <col min="6913" max="6913" width="2.85546875" style="2" customWidth="1"/>
    <col min="6914" max="6914" width="9.42578125" style="2" customWidth="1"/>
    <col min="6915" max="6915" width="8.7109375" style="2" customWidth="1"/>
    <col min="6916" max="6916" width="2.5703125" style="2" customWidth="1"/>
    <col min="6917" max="6917" width="12" style="2" customWidth="1"/>
    <col min="6918" max="6918" width="1.42578125" style="2" customWidth="1"/>
    <col min="6919" max="6919" width="11.28515625" style="2" customWidth="1"/>
    <col min="6920" max="6920" width="1.7109375" style="2" customWidth="1"/>
    <col min="6921" max="6921" width="11.28515625" style="2" customWidth="1"/>
    <col min="6922" max="6922" width="1.5703125" style="2" customWidth="1"/>
    <col min="6923" max="6923" width="11.140625" style="2" customWidth="1"/>
    <col min="6924" max="6924" width="1.7109375" style="2" customWidth="1"/>
    <col min="6925" max="6925" width="11.28515625" style="2" customWidth="1"/>
    <col min="6926" max="6926" width="1.42578125" style="2" customWidth="1"/>
    <col min="6927" max="6927" width="11.85546875" style="2" customWidth="1"/>
    <col min="6928" max="6928" width="1.28515625" style="2" customWidth="1"/>
    <col min="6929" max="6929" width="13.5703125" style="2" customWidth="1"/>
    <col min="6930" max="6930" width="1.5703125" style="2" customWidth="1"/>
    <col min="6931" max="6931" width="10.85546875" style="2" customWidth="1"/>
    <col min="6932" max="6932" width="1.7109375" style="2" customWidth="1"/>
    <col min="6933" max="6933" width="10.7109375" style="2" customWidth="1"/>
    <col min="6934" max="6934" width="1.5703125" style="2" customWidth="1"/>
    <col min="6935" max="6935" width="10.85546875" style="2" customWidth="1"/>
    <col min="6936" max="6936" width="0.42578125" style="2" customWidth="1"/>
    <col min="6937" max="6937" width="12.28515625" style="2" customWidth="1"/>
    <col min="6938" max="6938" width="12.42578125" style="2" customWidth="1"/>
    <col min="6939" max="6939" width="12.140625" style="2" customWidth="1"/>
    <col min="6940" max="6940" width="10" style="2" customWidth="1"/>
    <col min="6941" max="6941" width="12.5703125" style="2" customWidth="1"/>
    <col min="6942" max="6942" width="11.85546875" style="2" customWidth="1"/>
    <col min="6943" max="6943" width="12" style="2" customWidth="1"/>
    <col min="6944" max="6945" width="11.7109375" style="2" customWidth="1"/>
    <col min="6946" max="7168" width="11.42578125" style="2"/>
    <col min="7169" max="7169" width="2.85546875" style="2" customWidth="1"/>
    <col min="7170" max="7170" width="9.42578125" style="2" customWidth="1"/>
    <col min="7171" max="7171" width="8.7109375" style="2" customWidth="1"/>
    <col min="7172" max="7172" width="2.5703125" style="2" customWidth="1"/>
    <col min="7173" max="7173" width="12" style="2" customWidth="1"/>
    <col min="7174" max="7174" width="1.42578125" style="2" customWidth="1"/>
    <col min="7175" max="7175" width="11.28515625" style="2" customWidth="1"/>
    <col min="7176" max="7176" width="1.7109375" style="2" customWidth="1"/>
    <col min="7177" max="7177" width="11.28515625" style="2" customWidth="1"/>
    <col min="7178" max="7178" width="1.5703125" style="2" customWidth="1"/>
    <col min="7179" max="7179" width="11.140625" style="2" customWidth="1"/>
    <col min="7180" max="7180" width="1.7109375" style="2" customWidth="1"/>
    <col min="7181" max="7181" width="11.28515625" style="2" customWidth="1"/>
    <col min="7182" max="7182" width="1.42578125" style="2" customWidth="1"/>
    <col min="7183" max="7183" width="11.85546875" style="2" customWidth="1"/>
    <col min="7184" max="7184" width="1.28515625" style="2" customWidth="1"/>
    <col min="7185" max="7185" width="13.5703125" style="2" customWidth="1"/>
    <col min="7186" max="7186" width="1.5703125" style="2" customWidth="1"/>
    <col min="7187" max="7187" width="10.85546875" style="2" customWidth="1"/>
    <col min="7188" max="7188" width="1.7109375" style="2" customWidth="1"/>
    <col min="7189" max="7189" width="10.7109375" style="2" customWidth="1"/>
    <col min="7190" max="7190" width="1.5703125" style="2" customWidth="1"/>
    <col min="7191" max="7191" width="10.85546875" style="2" customWidth="1"/>
    <col min="7192" max="7192" width="0.42578125" style="2" customWidth="1"/>
    <col min="7193" max="7193" width="12.28515625" style="2" customWidth="1"/>
    <col min="7194" max="7194" width="12.42578125" style="2" customWidth="1"/>
    <col min="7195" max="7195" width="12.140625" style="2" customWidth="1"/>
    <col min="7196" max="7196" width="10" style="2" customWidth="1"/>
    <col min="7197" max="7197" width="12.5703125" style="2" customWidth="1"/>
    <col min="7198" max="7198" width="11.85546875" style="2" customWidth="1"/>
    <col min="7199" max="7199" width="12" style="2" customWidth="1"/>
    <col min="7200" max="7201" width="11.7109375" style="2" customWidth="1"/>
    <col min="7202" max="7424" width="11.42578125" style="2"/>
    <col min="7425" max="7425" width="2.85546875" style="2" customWidth="1"/>
    <col min="7426" max="7426" width="9.42578125" style="2" customWidth="1"/>
    <col min="7427" max="7427" width="8.7109375" style="2" customWidth="1"/>
    <col min="7428" max="7428" width="2.5703125" style="2" customWidth="1"/>
    <col min="7429" max="7429" width="12" style="2" customWidth="1"/>
    <col min="7430" max="7430" width="1.42578125" style="2" customWidth="1"/>
    <col min="7431" max="7431" width="11.28515625" style="2" customWidth="1"/>
    <col min="7432" max="7432" width="1.7109375" style="2" customWidth="1"/>
    <col min="7433" max="7433" width="11.28515625" style="2" customWidth="1"/>
    <col min="7434" max="7434" width="1.5703125" style="2" customWidth="1"/>
    <col min="7435" max="7435" width="11.140625" style="2" customWidth="1"/>
    <col min="7436" max="7436" width="1.7109375" style="2" customWidth="1"/>
    <col min="7437" max="7437" width="11.28515625" style="2" customWidth="1"/>
    <col min="7438" max="7438" width="1.42578125" style="2" customWidth="1"/>
    <col min="7439" max="7439" width="11.85546875" style="2" customWidth="1"/>
    <col min="7440" max="7440" width="1.28515625" style="2" customWidth="1"/>
    <col min="7441" max="7441" width="13.5703125" style="2" customWidth="1"/>
    <col min="7442" max="7442" width="1.5703125" style="2" customWidth="1"/>
    <col min="7443" max="7443" width="10.85546875" style="2" customWidth="1"/>
    <col min="7444" max="7444" width="1.7109375" style="2" customWidth="1"/>
    <col min="7445" max="7445" width="10.7109375" style="2" customWidth="1"/>
    <col min="7446" max="7446" width="1.5703125" style="2" customWidth="1"/>
    <col min="7447" max="7447" width="10.85546875" style="2" customWidth="1"/>
    <col min="7448" max="7448" width="0.42578125" style="2" customWidth="1"/>
    <col min="7449" max="7449" width="12.28515625" style="2" customWidth="1"/>
    <col min="7450" max="7450" width="12.42578125" style="2" customWidth="1"/>
    <col min="7451" max="7451" width="12.140625" style="2" customWidth="1"/>
    <col min="7452" max="7452" width="10" style="2" customWidth="1"/>
    <col min="7453" max="7453" width="12.5703125" style="2" customWidth="1"/>
    <col min="7454" max="7454" width="11.85546875" style="2" customWidth="1"/>
    <col min="7455" max="7455" width="12" style="2" customWidth="1"/>
    <col min="7456" max="7457" width="11.7109375" style="2" customWidth="1"/>
    <col min="7458" max="7680" width="11.42578125" style="2"/>
    <col min="7681" max="7681" width="2.85546875" style="2" customWidth="1"/>
    <col min="7682" max="7682" width="9.42578125" style="2" customWidth="1"/>
    <col min="7683" max="7683" width="8.7109375" style="2" customWidth="1"/>
    <col min="7684" max="7684" width="2.5703125" style="2" customWidth="1"/>
    <col min="7685" max="7685" width="12" style="2" customWidth="1"/>
    <col min="7686" max="7686" width="1.42578125" style="2" customWidth="1"/>
    <col min="7687" max="7687" width="11.28515625" style="2" customWidth="1"/>
    <col min="7688" max="7688" width="1.7109375" style="2" customWidth="1"/>
    <col min="7689" max="7689" width="11.28515625" style="2" customWidth="1"/>
    <col min="7690" max="7690" width="1.5703125" style="2" customWidth="1"/>
    <col min="7691" max="7691" width="11.140625" style="2" customWidth="1"/>
    <col min="7692" max="7692" width="1.7109375" style="2" customWidth="1"/>
    <col min="7693" max="7693" width="11.28515625" style="2" customWidth="1"/>
    <col min="7694" max="7694" width="1.42578125" style="2" customWidth="1"/>
    <col min="7695" max="7695" width="11.85546875" style="2" customWidth="1"/>
    <col min="7696" max="7696" width="1.28515625" style="2" customWidth="1"/>
    <col min="7697" max="7697" width="13.5703125" style="2" customWidth="1"/>
    <col min="7698" max="7698" width="1.5703125" style="2" customWidth="1"/>
    <col min="7699" max="7699" width="10.85546875" style="2" customWidth="1"/>
    <col min="7700" max="7700" width="1.7109375" style="2" customWidth="1"/>
    <col min="7701" max="7701" width="10.7109375" style="2" customWidth="1"/>
    <col min="7702" max="7702" width="1.5703125" style="2" customWidth="1"/>
    <col min="7703" max="7703" width="10.85546875" style="2" customWidth="1"/>
    <col min="7704" max="7704" width="0.42578125" style="2" customWidth="1"/>
    <col min="7705" max="7705" width="12.28515625" style="2" customWidth="1"/>
    <col min="7706" max="7706" width="12.42578125" style="2" customWidth="1"/>
    <col min="7707" max="7707" width="12.140625" style="2" customWidth="1"/>
    <col min="7708" max="7708" width="10" style="2" customWidth="1"/>
    <col min="7709" max="7709" width="12.5703125" style="2" customWidth="1"/>
    <col min="7710" max="7710" width="11.85546875" style="2" customWidth="1"/>
    <col min="7711" max="7711" width="12" style="2" customWidth="1"/>
    <col min="7712" max="7713" width="11.7109375" style="2" customWidth="1"/>
    <col min="7714" max="7936" width="11.42578125" style="2"/>
    <col min="7937" max="7937" width="2.85546875" style="2" customWidth="1"/>
    <col min="7938" max="7938" width="9.42578125" style="2" customWidth="1"/>
    <col min="7939" max="7939" width="8.7109375" style="2" customWidth="1"/>
    <col min="7940" max="7940" width="2.5703125" style="2" customWidth="1"/>
    <col min="7941" max="7941" width="12" style="2" customWidth="1"/>
    <col min="7942" max="7942" width="1.42578125" style="2" customWidth="1"/>
    <col min="7943" max="7943" width="11.28515625" style="2" customWidth="1"/>
    <col min="7944" max="7944" width="1.7109375" style="2" customWidth="1"/>
    <col min="7945" max="7945" width="11.28515625" style="2" customWidth="1"/>
    <col min="7946" max="7946" width="1.5703125" style="2" customWidth="1"/>
    <col min="7947" max="7947" width="11.140625" style="2" customWidth="1"/>
    <col min="7948" max="7948" width="1.7109375" style="2" customWidth="1"/>
    <col min="7949" max="7949" width="11.28515625" style="2" customWidth="1"/>
    <col min="7950" max="7950" width="1.42578125" style="2" customWidth="1"/>
    <col min="7951" max="7951" width="11.85546875" style="2" customWidth="1"/>
    <col min="7952" max="7952" width="1.28515625" style="2" customWidth="1"/>
    <col min="7953" max="7953" width="13.5703125" style="2" customWidth="1"/>
    <col min="7954" max="7954" width="1.5703125" style="2" customWidth="1"/>
    <col min="7955" max="7955" width="10.85546875" style="2" customWidth="1"/>
    <col min="7956" max="7956" width="1.7109375" style="2" customWidth="1"/>
    <col min="7957" max="7957" width="10.7109375" style="2" customWidth="1"/>
    <col min="7958" max="7958" width="1.5703125" style="2" customWidth="1"/>
    <col min="7959" max="7959" width="10.85546875" style="2" customWidth="1"/>
    <col min="7960" max="7960" width="0.42578125" style="2" customWidth="1"/>
    <col min="7961" max="7961" width="12.28515625" style="2" customWidth="1"/>
    <col min="7962" max="7962" width="12.42578125" style="2" customWidth="1"/>
    <col min="7963" max="7963" width="12.140625" style="2" customWidth="1"/>
    <col min="7964" max="7964" width="10" style="2" customWidth="1"/>
    <col min="7965" max="7965" width="12.5703125" style="2" customWidth="1"/>
    <col min="7966" max="7966" width="11.85546875" style="2" customWidth="1"/>
    <col min="7967" max="7967" width="12" style="2" customWidth="1"/>
    <col min="7968" max="7969" width="11.7109375" style="2" customWidth="1"/>
    <col min="7970" max="8192" width="11.42578125" style="2"/>
    <col min="8193" max="8193" width="2.85546875" style="2" customWidth="1"/>
    <col min="8194" max="8194" width="9.42578125" style="2" customWidth="1"/>
    <col min="8195" max="8195" width="8.7109375" style="2" customWidth="1"/>
    <col min="8196" max="8196" width="2.5703125" style="2" customWidth="1"/>
    <col min="8197" max="8197" width="12" style="2" customWidth="1"/>
    <col min="8198" max="8198" width="1.42578125" style="2" customWidth="1"/>
    <col min="8199" max="8199" width="11.28515625" style="2" customWidth="1"/>
    <col min="8200" max="8200" width="1.7109375" style="2" customWidth="1"/>
    <col min="8201" max="8201" width="11.28515625" style="2" customWidth="1"/>
    <col min="8202" max="8202" width="1.5703125" style="2" customWidth="1"/>
    <col min="8203" max="8203" width="11.140625" style="2" customWidth="1"/>
    <col min="8204" max="8204" width="1.7109375" style="2" customWidth="1"/>
    <col min="8205" max="8205" width="11.28515625" style="2" customWidth="1"/>
    <col min="8206" max="8206" width="1.42578125" style="2" customWidth="1"/>
    <col min="8207" max="8207" width="11.85546875" style="2" customWidth="1"/>
    <col min="8208" max="8208" width="1.28515625" style="2" customWidth="1"/>
    <col min="8209" max="8209" width="13.5703125" style="2" customWidth="1"/>
    <col min="8210" max="8210" width="1.5703125" style="2" customWidth="1"/>
    <col min="8211" max="8211" width="10.85546875" style="2" customWidth="1"/>
    <col min="8212" max="8212" width="1.7109375" style="2" customWidth="1"/>
    <col min="8213" max="8213" width="10.7109375" style="2" customWidth="1"/>
    <col min="8214" max="8214" width="1.5703125" style="2" customWidth="1"/>
    <col min="8215" max="8215" width="10.85546875" style="2" customWidth="1"/>
    <col min="8216" max="8216" width="0.42578125" style="2" customWidth="1"/>
    <col min="8217" max="8217" width="12.28515625" style="2" customWidth="1"/>
    <col min="8218" max="8218" width="12.42578125" style="2" customWidth="1"/>
    <col min="8219" max="8219" width="12.140625" style="2" customWidth="1"/>
    <col min="8220" max="8220" width="10" style="2" customWidth="1"/>
    <col min="8221" max="8221" width="12.5703125" style="2" customWidth="1"/>
    <col min="8222" max="8222" width="11.85546875" style="2" customWidth="1"/>
    <col min="8223" max="8223" width="12" style="2" customWidth="1"/>
    <col min="8224" max="8225" width="11.7109375" style="2" customWidth="1"/>
    <col min="8226" max="8448" width="11.42578125" style="2"/>
    <col min="8449" max="8449" width="2.85546875" style="2" customWidth="1"/>
    <col min="8450" max="8450" width="9.42578125" style="2" customWidth="1"/>
    <col min="8451" max="8451" width="8.7109375" style="2" customWidth="1"/>
    <col min="8452" max="8452" width="2.5703125" style="2" customWidth="1"/>
    <col min="8453" max="8453" width="12" style="2" customWidth="1"/>
    <col min="8454" max="8454" width="1.42578125" style="2" customWidth="1"/>
    <col min="8455" max="8455" width="11.28515625" style="2" customWidth="1"/>
    <col min="8456" max="8456" width="1.7109375" style="2" customWidth="1"/>
    <col min="8457" max="8457" width="11.28515625" style="2" customWidth="1"/>
    <col min="8458" max="8458" width="1.5703125" style="2" customWidth="1"/>
    <col min="8459" max="8459" width="11.140625" style="2" customWidth="1"/>
    <col min="8460" max="8460" width="1.7109375" style="2" customWidth="1"/>
    <col min="8461" max="8461" width="11.28515625" style="2" customWidth="1"/>
    <col min="8462" max="8462" width="1.42578125" style="2" customWidth="1"/>
    <col min="8463" max="8463" width="11.85546875" style="2" customWidth="1"/>
    <col min="8464" max="8464" width="1.28515625" style="2" customWidth="1"/>
    <col min="8465" max="8465" width="13.5703125" style="2" customWidth="1"/>
    <col min="8466" max="8466" width="1.5703125" style="2" customWidth="1"/>
    <col min="8467" max="8467" width="10.85546875" style="2" customWidth="1"/>
    <col min="8468" max="8468" width="1.7109375" style="2" customWidth="1"/>
    <col min="8469" max="8469" width="10.7109375" style="2" customWidth="1"/>
    <col min="8470" max="8470" width="1.5703125" style="2" customWidth="1"/>
    <col min="8471" max="8471" width="10.85546875" style="2" customWidth="1"/>
    <col min="8472" max="8472" width="0.42578125" style="2" customWidth="1"/>
    <col min="8473" max="8473" width="12.28515625" style="2" customWidth="1"/>
    <col min="8474" max="8474" width="12.42578125" style="2" customWidth="1"/>
    <col min="8475" max="8475" width="12.140625" style="2" customWidth="1"/>
    <col min="8476" max="8476" width="10" style="2" customWidth="1"/>
    <col min="8477" max="8477" width="12.5703125" style="2" customWidth="1"/>
    <col min="8478" max="8478" width="11.85546875" style="2" customWidth="1"/>
    <col min="8479" max="8479" width="12" style="2" customWidth="1"/>
    <col min="8480" max="8481" width="11.7109375" style="2" customWidth="1"/>
    <col min="8482" max="8704" width="11.42578125" style="2"/>
    <col min="8705" max="8705" width="2.85546875" style="2" customWidth="1"/>
    <col min="8706" max="8706" width="9.42578125" style="2" customWidth="1"/>
    <col min="8707" max="8707" width="8.7109375" style="2" customWidth="1"/>
    <col min="8708" max="8708" width="2.5703125" style="2" customWidth="1"/>
    <col min="8709" max="8709" width="12" style="2" customWidth="1"/>
    <col min="8710" max="8710" width="1.42578125" style="2" customWidth="1"/>
    <col min="8711" max="8711" width="11.28515625" style="2" customWidth="1"/>
    <col min="8712" max="8712" width="1.7109375" style="2" customWidth="1"/>
    <col min="8713" max="8713" width="11.28515625" style="2" customWidth="1"/>
    <col min="8714" max="8714" width="1.5703125" style="2" customWidth="1"/>
    <col min="8715" max="8715" width="11.140625" style="2" customWidth="1"/>
    <col min="8716" max="8716" width="1.7109375" style="2" customWidth="1"/>
    <col min="8717" max="8717" width="11.28515625" style="2" customWidth="1"/>
    <col min="8718" max="8718" width="1.42578125" style="2" customWidth="1"/>
    <col min="8719" max="8719" width="11.85546875" style="2" customWidth="1"/>
    <col min="8720" max="8720" width="1.28515625" style="2" customWidth="1"/>
    <col min="8721" max="8721" width="13.5703125" style="2" customWidth="1"/>
    <col min="8722" max="8722" width="1.5703125" style="2" customWidth="1"/>
    <col min="8723" max="8723" width="10.85546875" style="2" customWidth="1"/>
    <col min="8724" max="8724" width="1.7109375" style="2" customWidth="1"/>
    <col min="8725" max="8725" width="10.7109375" style="2" customWidth="1"/>
    <col min="8726" max="8726" width="1.5703125" style="2" customWidth="1"/>
    <col min="8727" max="8727" width="10.85546875" style="2" customWidth="1"/>
    <col min="8728" max="8728" width="0.42578125" style="2" customWidth="1"/>
    <col min="8729" max="8729" width="12.28515625" style="2" customWidth="1"/>
    <col min="8730" max="8730" width="12.42578125" style="2" customWidth="1"/>
    <col min="8731" max="8731" width="12.140625" style="2" customWidth="1"/>
    <col min="8732" max="8732" width="10" style="2" customWidth="1"/>
    <col min="8733" max="8733" width="12.5703125" style="2" customWidth="1"/>
    <col min="8734" max="8734" width="11.85546875" style="2" customWidth="1"/>
    <col min="8735" max="8735" width="12" style="2" customWidth="1"/>
    <col min="8736" max="8737" width="11.7109375" style="2" customWidth="1"/>
    <col min="8738" max="8960" width="11.42578125" style="2"/>
    <col min="8961" max="8961" width="2.85546875" style="2" customWidth="1"/>
    <col min="8962" max="8962" width="9.42578125" style="2" customWidth="1"/>
    <col min="8963" max="8963" width="8.7109375" style="2" customWidth="1"/>
    <col min="8964" max="8964" width="2.5703125" style="2" customWidth="1"/>
    <col min="8965" max="8965" width="12" style="2" customWidth="1"/>
    <col min="8966" max="8966" width="1.42578125" style="2" customWidth="1"/>
    <col min="8967" max="8967" width="11.28515625" style="2" customWidth="1"/>
    <col min="8968" max="8968" width="1.7109375" style="2" customWidth="1"/>
    <col min="8969" max="8969" width="11.28515625" style="2" customWidth="1"/>
    <col min="8970" max="8970" width="1.5703125" style="2" customWidth="1"/>
    <col min="8971" max="8971" width="11.140625" style="2" customWidth="1"/>
    <col min="8972" max="8972" width="1.7109375" style="2" customWidth="1"/>
    <col min="8973" max="8973" width="11.28515625" style="2" customWidth="1"/>
    <col min="8974" max="8974" width="1.42578125" style="2" customWidth="1"/>
    <col min="8975" max="8975" width="11.85546875" style="2" customWidth="1"/>
    <col min="8976" max="8976" width="1.28515625" style="2" customWidth="1"/>
    <col min="8977" max="8977" width="13.5703125" style="2" customWidth="1"/>
    <col min="8978" max="8978" width="1.5703125" style="2" customWidth="1"/>
    <col min="8979" max="8979" width="10.85546875" style="2" customWidth="1"/>
    <col min="8980" max="8980" width="1.7109375" style="2" customWidth="1"/>
    <col min="8981" max="8981" width="10.7109375" style="2" customWidth="1"/>
    <col min="8982" max="8982" width="1.5703125" style="2" customWidth="1"/>
    <col min="8983" max="8983" width="10.85546875" style="2" customWidth="1"/>
    <col min="8984" max="8984" width="0.42578125" style="2" customWidth="1"/>
    <col min="8985" max="8985" width="12.28515625" style="2" customWidth="1"/>
    <col min="8986" max="8986" width="12.42578125" style="2" customWidth="1"/>
    <col min="8987" max="8987" width="12.140625" style="2" customWidth="1"/>
    <col min="8988" max="8988" width="10" style="2" customWidth="1"/>
    <col min="8989" max="8989" width="12.5703125" style="2" customWidth="1"/>
    <col min="8990" max="8990" width="11.85546875" style="2" customWidth="1"/>
    <col min="8991" max="8991" width="12" style="2" customWidth="1"/>
    <col min="8992" max="8993" width="11.7109375" style="2" customWidth="1"/>
    <col min="8994" max="9216" width="11.42578125" style="2"/>
    <col min="9217" max="9217" width="2.85546875" style="2" customWidth="1"/>
    <col min="9218" max="9218" width="9.42578125" style="2" customWidth="1"/>
    <col min="9219" max="9219" width="8.7109375" style="2" customWidth="1"/>
    <col min="9220" max="9220" width="2.5703125" style="2" customWidth="1"/>
    <col min="9221" max="9221" width="12" style="2" customWidth="1"/>
    <col min="9222" max="9222" width="1.42578125" style="2" customWidth="1"/>
    <col min="9223" max="9223" width="11.28515625" style="2" customWidth="1"/>
    <col min="9224" max="9224" width="1.7109375" style="2" customWidth="1"/>
    <col min="9225" max="9225" width="11.28515625" style="2" customWidth="1"/>
    <col min="9226" max="9226" width="1.5703125" style="2" customWidth="1"/>
    <col min="9227" max="9227" width="11.140625" style="2" customWidth="1"/>
    <col min="9228" max="9228" width="1.7109375" style="2" customWidth="1"/>
    <col min="9229" max="9229" width="11.28515625" style="2" customWidth="1"/>
    <col min="9230" max="9230" width="1.42578125" style="2" customWidth="1"/>
    <col min="9231" max="9231" width="11.85546875" style="2" customWidth="1"/>
    <col min="9232" max="9232" width="1.28515625" style="2" customWidth="1"/>
    <col min="9233" max="9233" width="13.5703125" style="2" customWidth="1"/>
    <col min="9234" max="9234" width="1.5703125" style="2" customWidth="1"/>
    <col min="9235" max="9235" width="10.85546875" style="2" customWidth="1"/>
    <col min="9236" max="9236" width="1.7109375" style="2" customWidth="1"/>
    <col min="9237" max="9237" width="10.7109375" style="2" customWidth="1"/>
    <col min="9238" max="9238" width="1.5703125" style="2" customWidth="1"/>
    <col min="9239" max="9239" width="10.85546875" style="2" customWidth="1"/>
    <col min="9240" max="9240" width="0.42578125" style="2" customWidth="1"/>
    <col min="9241" max="9241" width="12.28515625" style="2" customWidth="1"/>
    <col min="9242" max="9242" width="12.42578125" style="2" customWidth="1"/>
    <col min="9243" max="9243" width="12.140625" style="2" customWidth="1"/>
    <col min="9244" max="9244" width="10" style="2" customWidth="1"/>
    <col min="9245" max="9245" width="12.5703125" style="2" customWidth="1"/>
    <col min="9246" max="9246" width="11.85546875" style="2" customWidth="1"/>
    <col min="9247" max="9247" width="12" style="2" customWidth="1"/>
    <col min="9248" max="9249" width="11.7109375" style="2" customWidth="1"/>
    <col min="9250" max="9472" width="11.42578125" style="2"/>
    <col min="9473" max="9473" width="2.85546875" style="2" customWidth="1"/>
    <col min="9474" max="9474" width="9.42578125" style="2" customWidth="1"/>
    <col min="9475" max="9475" width="8.7109375" style="2" customWidth="1"/>
    <col min="9476" max="9476" width="2.5703125" style="2" customWidth="1"/>
    <col min="9477" max="9477" width="12" style="2" customWidth="1"/>
    <col min="9478" max="9478" width="1.42578125" style="2" customWidth="1"/>
    <col min="9479" max="9479" width="11.28515625" style="2" customWidth="1"/>
    <col min="9480" max="9480" width="1.7109375" style="2" customWidth="1"/>
    <col min="9481" max="9481" width="11.28515625" style="2" customWidth="1"/>
    <col min="9482" max="9482" width="1.5703125" style="2" customWidth="1"/>
    <col min="9483" max="9483" width="11.140625" style="2" customWidth="1"/>
    <col min="9484" max="9484" width="1.7109375" style="2" customWidth="1"/>
    <col min="9485" max="9485" width="11.28515625" style="2" customWidth="1"/>
    <col min="9486" max="9486" width="1.42578125" style="2" customWidth="1"/>
    <col min="9487" max="9487" width="11.85546875" style="2" customWidth="1"/>
    <col min="9488" max="9488" width="1.28515625" style="2" customWidth="1"/>
    <col min="9489" max="9489" width="13.5703125" style="2" customWidth="1"/>
    <col min="9490" max="9490" width="1.5703125" style="2" customWidth="1"/>
    <col min="9491" max="9491" width="10.85546875" style="2" customWidth="1"/>
    <col min="9492" max="9492" width="1.7109375" style="2" customWidth="1"/>
    <col min="9493" max="9493" width="10.7109375" style="2" customWidth="1"/>
    <col min="9494" max="9494" width="1.5703125" style="2" customWidth="1"/>
    <col min="9495" max="9495" width="10.85546875" style="2" customWidth="1"/>
    <col min="9496" max="9496" width="0.42578125" style="2" customWidth="1"/>
    <col min="9497" max="9497" width="12.28515625" style="2" customWidth="1"/>
    <col min="9498" max="9498" width="12.42578125" style="2" customWidth="1"/>
    <col min="9499" max="9499" width="12.140625" style="2" customWidth="1"/>
    <col min="9500" max="9500" width="10" style="2" customWidth="1"/>
    <col min="9501" max="9501" width="12.5703125" style="2" customWidth="1"/>
    <col min="9502" max="9502" width="11.85546875" style="2" customWidth="1"/>
    <col min="9503" max="9503" width="12" style="2" customWidth="1"/>
    <col min="9504" max="9505" width="11.7109375" style="2" customWidth="1"/>
    <col min="9506" max="9728" width="11.42578125" style="2"/>
    <col min="9729" max="9729" width="2.85546875" style="2" customWidth="1"/>
    <col min="9730" max="9730" width="9.42578125" style="2" customWidth="1"/>
    <col min="9731" max="9731" width="8.7109375" style="2" customWidth="1"/>
    <col min="9732" max="9732" width="2.5703125" style="2" customWidth="1"/>
    <col min="9733" max="9733" width="12" style="2" customWidth="1"/>
    <col min="9734" max="9734" width="1.42578125" style="2" customWidth="1"/>
    <col min="9735" max="9735" width="11.28515625" style="2" customWidth="1"/>
    <col min="9736" max="9736" width="1.7109375" style="2" customWidth="1"/>
    <col min="9737" max="9737" width="11.28515625" style="2" customWidth="1"/>
    <col min="9738" max="9738" width="1.5703125" style="2" customWidth="1"/>
    <col min="9739" max="9739" width="11.140625" style="2" customWidth="1"/>
    <col min="9740" max="9740" width="1.7109375" style="2" customWidth="1"/>
    <col min="9741" max="9741" width="11.28515625" style="2" customWidth="1"/>
    <col min="9742" max="9742" width="1.42578125" style="2" customWidth="1"/>
    <col min="9743" max="9743" width="11.85546875" style="2" customWidth="1"/>
    <col min="9744" max="9744" width="1.28515625" style="2" customWidth="1"/>
    <col min="9745" max="9745" width="13.5703125" style="2" customWidth="1"/>
    <col min="9746" max="9746" width="1.5703125" style="2" customWidth="1"/>
    <col min="9747" max="9747" width="10.85546875" style="2" customWidth="1"/>
    <col min="9748" max="9748" width="1.7109375" style="2" customWidth="1"/>
    <col min="9749" max="9749" width="10.7109375" style="2" customWidth="1"/>
    <col min="9750" max="9750" width="1.5703125" style="2" customWidth="1"/>
    <col min="9751" max="9751" width="10.85546875" style="2" customWidth="1"/>
    <col min="9752" max="9752" width="0.42578125" style="2" customWidth="1"/>
    <col min="9753" max="9753" width="12.28515625" style="2" customWidth="1"/>
    <col min="9754" max="9754" width="12.42578125" style="2" customWidth="1"/>
    <col min="9755" max="9755" width="12.140625" style="2" customWidth="1"/>
    <col min="9756" max="9756" width="10" style="2" customWidth="1"/>
    <col min="9757" max="9757" width="12.5703125" style="2" customWidth="1"/>
    <col min="9758" max="9758" width="11.85546875" style="2" customWidth="1"/>
    <col min="9759" max="9759" width="12" style="2" customWidth="1"/>
    <col min="9760" max="9761" width="11.7109375" style="2" customWidth="1"/>
    <col min="9762" max="9984" width="11.42578125" style="2"/>
    <col min="9985" max="9985" width="2.85546875" style="2" customWidth="1"/>
    <col min="9986" max="9986" width="9.42578125" style="2" customWidth="1"/>
    <col min="9987" max="9987" width="8.7109375" style="2" customWidth="1"/>
    <col min="9988" max="9988" width="2.5703125" style="2" customWidth="1"/>
    <col min="9989" max="9989" width="12" style="2" customWidth="1"/>
    <col min="9990" max="9990" width="1.42578125" style="2" customWidth="1"/>
    <col min="9991" max="9991" width="11.28515625" style="2" customWidth="1"/>
    <col min="9992" max="9992" width="1.7109375" style="2" customWidth="1"/>
    <col min="9993" max="9993" width="11.28515625" style="2" customWidth="1"/>
    <col min="9994" max="9994" width="1.5703125" style="2" customWidth="1"/>
    <col min="9995" max="9995" width="11.140625" style="2" customWidth="1"/>
    <col min="9996" max="9996" width="1.7109375" style="2" customWidth="1"/>
    <col min="9997" max="9997" width="11.28515625" style="2" customWidth="1"/>
    <col min="9998" max="9998" width="1.42578125" style="2" customWidth="1"/>
    <col min="9999" max="9999" width="11.85546875" style="2" customWidth="1"/>
    <col min="10000" max="10000" width="1.28515625" style="2" customWidth="1"/>
    <col min="10001" max="10001" width="13.5703125" style="2" customWidth="1"/>
    <col min="10002" max="10002" width="1.5703125" style="2" customWidth="1"/>
    <col min="10003" max="10003" width="10.85546875" style="2" customWidth="1"/>
    <col min="10004" max="10004" width="1.7109375" style="2" customWidth="1"/>
    <col min="10005" max="10005" width="10.7109375" style="2" customWidth="1"/>
    <col min="10006" max="10006" width="1.5703125" style="2" customWidth="1"/>
    <col min="10007" max="10007" width="10.85546875" style="2" customWidth="1"/>
    <col min="10008" max="10008" width="0.42578125" style="2" customWidth="1"/>
    <col min="10009" max="10009" width="12.28515625" style="2" customWidth="1"/>
    <col min="10010" max="10010" width="12.42578125" style="2" customWidth="1"/>
    <col min="10011" max="10011" width="12.140625" style="2" customWidth="1"/>
    <col min="10012" max="10012" width="10" style="2" customWidth="1"/>
    <col min="10013" max="10013" width="12.5703125" style="2" customWidth="1"/>
    <col min="10014" max="10014" width="11.85546875" style="2" customWidth="1"/>
    <col min="10015" max="10015" width="12" style="2" customWidth="1"/>
    <col min="10016" max="10017" width="11.7109375" style="2" customWidth="1"/>
    <col min="10018" max="10240" width="11.42578125" style="2"/>
    <col min="10241" max="10241" width="2.85546875" style="2" customWidth="1"/>
    <col min="10242" max="10242" width="9.42578125" style="2" customWidth="1"/>
    <col min="10243" max="10243" width="8.7109375" style="2" customWidth="1"/>
    <col min="10244" max="10244" width="2.5703125" style="2" customWidth="1"/>
    <col min="10245" max="10245" width="12" style="2" customWidth="1"/>
    <col min="10246" max="10246" width="1.42578125" style="2" customWidth="1"/>
    <col min="10247" max="10247" width="11.28515625" style="2" customWidth="1"/>
    <col min="10248" max="10248" width="1.7109375" style="2" customWidth="1"/>
    <col min="10249" max="10249" width="11.28515625" style="2" customWidth="1"/>
    <col min="10250" max="10250" width="1.5703125" style="2" customWidth="1"/>
    <col min="10251" max="10251" width="11.140625" style="2" customWidth="1"/>
    <col min="10252" max="10252" width="1.7109375" style="2" customWidth="1"/>
    <col min="10253" max="10253" width="11.28515625" style="2" customWidth="1"/>
    <col min="10254" max="10254" width="1.42578125" style="2" customWidth="1"/>
    <col min="10255" max="10255" width="11.85546875" style="2" customWidth="1"/>
    <col min="10256" max="10256" width="1.28515625" style="2" customWidth="1"/>
    <col min="10257" max="10257" width="13.5703125" style="2" customWidth="1"/>
    <col min="10258" max="10258" width="1.5703125" style="2" customWidth="1"/>
    <col min="10259" max="10259" width="10.85546875" style="2" customWidth="1"/>
    <col min="10260" max="10260" width="1.7109375" style="2" customWidth="1"/>
    <col min="10261" max="10261" width="10.7109375" style="2" customWidth="1"/>
    <col min="10262" max="10262" width="1.5703125" style="2" customWidth="1"/>
    <col min="10263" max="10263" width="10.85546875" style="2" customWidth="1"/>
    <col min="10264" max="10264" width="0.42578125" style="2" customWidth="1"/>
    <col min="10265" max="10265" width="12.28515625" style="2" customWidth="1"/>
    <col min="10266" max="10266" width="12.42578125" style="2" customWidth="1"/>
    <col min="10267" max="10267" width="12.140625" style="2" customWidth="1"/>
    <col min="10268" max="10268" width="10" style="2" customWidth="1"/>
    <col min="10269" max="10269" width="12.5703125" style="2" customWidth="1"/>
    <col min="10270" max="10270" width="11.85546875" style="2" customWidth="1"/>
    <col min="10271" max="10271" width="12" style="2" customWidth="1"/>
    <col min="10272" max="10273" width="11.7109375" style="2" customWidth="1"/>
    <col min="10274" max="10496" width="11.42578125" style="2"/>
    <col min="10497" max="10497" width="2.85546875" style="2" customWidth="1"/>
    <col min="10498" max="10498" width="9.42578125" style="2" customWidth="1"/>
    <col min="10499" max="10499" width="8.7109375" style="2" customWidth="1"/>
    <col min="10500" max="10500" width="2.5703125" style="2" customWidth="1"/>
    <col min="10501" max="10501" width="12" style="2" customWidth="1"/>
    <col min="10502" max="10502" width="1.42578125" style="2" customWidth="1"/>
    <col min="10503" max="10503" width="11.28515625" style="2" customWidth="1"/>
    <col min="10504" max="10504" width="1.7109375" style="2" customWidth="1"/>
    <col min="10505" max="10505" width="11.28515625" style="2" customWidth="1"/>
    <col min="10506" max="10506" width="1.5703125" style="2" customWidth="1"/>
    <col min="10507" max="10507" width="11.140625" style="2" customWidth="1"/>
    <col min="10508" max="10508" width="1.7109375" style="2" customWidth="1"/>
    <col min="10509" max="10509" width="11.28515625" style="2" customWidth="1"/>
    <col min="10510" max="10510" width="1.42578125" style="2" customWidth="1"/>
    <col min="10511" max="10511" width="11.85546875" style="2" customWidth="1"/>
    <col min="10512" max="10512" width="1.28515625" style="2" customWidth="1"/>
    <col min="10513" max="10513" width="13.5703125" style="2" customWidth="1"/>
    <col min="10514" max="10514" width="1.5703125" style="2" customWidth="1"/>
    <col min="10515" max="10515" width="10.85546875" style="2" customWidth="1"/>
    <col min="10516" max="10516" width="1.7109375" style="2" customWidth="1"/>
    <col min="10517" max="10517" width="10.7109375" style="2" customWidth="1"/>
    <col min="10518" max="10518" width="1.5703125" style="2" customWidth="1"/>
    <col min="10519" max="10519" width="10.85546875" style="2" customWidth="1"/>
    <col min="10520" max="10520" width="0.42578125" style="2" customWidth="1"/>
    <col min="10521" max="10521" width="12.28515625" style="2" customWidth="1"/>
    <col min="10522" max="10522" width="12.42578125" style="2" customWidth="1"/>
    <col min="10523" max="10523" width="12.140625" style="2" customWidth="1"/>
    <col min="10524" max="10524" width="10" style="2" customWidth="1"/>
    <col min="10525" max="10525" width="12.5703125" style="2" customWidth="1"/>
    <col min="10526" max="10526" width="11.85546875" style="2" customWidth="1"/>
    <col min="10527" max="10527" width="12" style="2" customWidth="1"/>
    <col min="10528" max="10529" width="11.7109375" style="2" customWidth="1"/>
    <col min="10530" max="10752" width="11.42578125" style="2"/>
    <col min="10753" max="10753" width="2.85546875" style="2" customWidth="1"/>
    <col min="10754" max="10754" width="9.42578125" style="2" customWidth="1"/>
    <col min="10755" max="10755" width="8.7109375" style="2" customWidth="1"/>
    <col min="10756" max="10756" width="2.5703125" style="2" customWidth="1"/>
    <col min="10757" max="10757" width="12" style="2" customWidth="1"/>
    <col min="10758" max="10758" width="1.42578125" style="2" customWidth="1"/>
    <col min="10759" max="10759" width="11.28515625" style="2" customWidth="1"/>
    <col min="10760" max="10760" width="1.7109375" style="2" customWidth="1"/>
    <col min="10761" max="10761" width="11.28515625" style="2" customWidth="1"/>
    <col min="10762" max="10762" width="1.5703125" style="2" customWidth="1"/>
    <col min="10763" max="10763" width="11.140625" style="2" customWidth="1"/>
    <col min="10764" max="10764" width="1.7109375" style="2" customWidth="1"/>
    <col min="10765" max="10765" width="11.28515625" style="2" customWidth="1"/>
    <col min="10766" max="10766" width="1.42578125" style="2" customWidth="1"/>
    <col min="10767" max="10767" width="11.85546875" style="2" customWidth="1"/>
    <col min="10768" max="10768" width="1.28515625" style="2" customWidth="1"/>
    <col min="10769" max="10769" width="13.5703125" style="2" customWidth="1"/>
    <col min="10770" max="10770" width="1.5703125" style="2" customWidth="1"/>
    <col min="10771" max="10771" width="10.85546875" style="2" customWidth="1"/>
    <col min="10772" max="10772" width="1.7109375" style="2" customWidth="1"/>
    <col min="10773" max="10773" width="10.7109375" style="2" customWidth="1"/>
    <col min="10774" max="10774" width="1.5703125" style="2" customWidth="1"/>
    <col min="10775" max="10775" width="10.85546875" style="2" customWidth="1"/>
    <col min="10776" max="10776" width="0.42578125" style="2" customWidth="1"/>
    <col min="10777" max="10777" width="12.28515625" style="2" customWidth="1"/>
    <col min="10778" max="10778" width="12.42578125" style="2" customWidth="1"/>
    <col min="10779" max="10779" width="12.140625" style="2" customWidth="1"/>
    <col min="10780" max="10780" width="10" style="2" customWidth="1"/>
    <col min="10781" max="10781" width="12.5703125" style="2" customWidth="1"/>
    <col min="10782" max="10782" width="11.85546875" style="2" customWidth="1"/>
    <col min="10783" max="10783" width="12" style="2" customWidth="1"/>
    <col min="10784" max="10785" width="11.7109375" style="2" customWidth="1"/>
    <col min="10786" max="11008" width="11.42578125" style="2"/>
    <col min="11009" max="11009" width="2.85546875" style="2" customWidth="1"/>
    <col min="11010" max="11010" width="9.42578125" style="2" customWidth="1"/>
    <col min="11011" max="11011" width="8.7109375" style="2" customWidth="1"/>
    <col min="11012" max="11012" width="2.5703125" style="2" customWidth="1"/>
    <col min="11013" max="11013" width="12" style="2" customWidth="1"/>
    <col min="11014" max="11014" width="1.42578125" style="2" customWidth="1"/>
    <col min="11015" max="11015" width="11.28515625" style="2" customWidth="1"/>
    <col min="11016" max="11016" width="1.7109375" style="2" customWidth="1"/>
    <col min="11017" max="11017" width="11.28515625" style="2" customWidth="1"/>
    <col min="11018" max="11018" width="1.5703125" style="2" customWidth="1"/>
    <col min="11019" max="11019" width="11.140625" style="2" customWidth="1"/>
    <col min="11020" max="11020" width="1.7109375" style="2" customWidth="1"/>
    <col min="11021" max="11021" width="11.28515625" style="2" customWidth="1"/>
    <col min="11022" max="11022" width="1.42578125" style="2" customWidth="1"/>
    <col min="11023" max="11023" width="11.85546875" style="2" customWidth="1"/>
    <col min="11024" max="11024" width="1.28515625" style="2" customWidth="1"/>
    <col min="11025" max="11025" width="13.5703125" style="2" customWidth="1"/>
    <col min="11026" max="11026" width="1.5703125" style="2" customWidth="1"/>
    <col min="11027" max="11027" width="10.85546875" style="2" customWidth="1"/>
    <col min="11028" max="11028" width="1.7109375" style="2" customWidth="1"/>
    <col min="11029" max="11029" width="10.7109375" style="2" customWidth="1"/>
    <col min="11030" max="11030" width="1.5703125" style="2" customWidth="1"/>
    <col min="11031" max="11031" width="10.85546875" style="2" customWidth="1"/>
    <col min="11032" max="11032" width="0.42578125" style="2" customWidth="1"/>
    <col min="11033" max="11033" width="12.28515625" style="2" customWidth="1"/>
    <col min="11034" max="11034" width="12.42578125" style="2" customWidth="1"/>
    <col min="11035" max="11035" width="12.140625" style="2" customWidth="1"/>
    <col min="11036" max="11036" width="10" style="2" customWidth="1"/>
    <col min="11037" max="11037" width="12.5703125" style="2" customWidth="1"/>
    <col min="11038" max="11038" width="11.85546875" style="2" customWidth="1"/>
    <col min="11039" max="11039" width="12" style="2" customWidth="1"/>
    <col min="11040" max="11041" width="11.7109375" style="2" customWidth="1"/>
    <col min="11042" max="11264" width="11.42578125" style="2"/>
    <col min="11265" max="11265" width="2.85546875" style="2" customWidth="1"/>
    <col min="11266" max="11266" width="9.42578125" style="2" customWidth="1"/>
    <col min="11267" max="11267" width="8.7109375" style="2" customWidth="1"/>
    <col min="11268" max="11268" width="2.5703125" style="2" customWidth="1"/>
    <col min="11269" max="11269" width="12" style="2" customWidth="1"/>
    <col min="11270" max="11270" width="1.42578125" style="2" customWidth="1"/>
    <col min="11271" max="11271" width="11.28515625" style="2" customWidth="1"/>
    <col min="11272" max="11272" width="1.7109375" style="2" customWidth="1"/>
    <col min="11273" max="11273" width="11.28515625" style="2" customWidth="1"/>
    <col min="11274" max="11274" width="1.5703125" style="2" customWidth="1"/>
    <col min="11275" max="11275" width="11.140625" style="2" customWidth="1"/>
    <col min="11276" max="11276" width="1.7109375" style="2" customWidth="1"/>
    <col min="11277" max="11277" width="11.28515625" style="2" customWidth="1"/>
    <col min="11278" max="11278" width="1.42578125" style="2" customWidth="1"/>
    <col min="11279" max="11279" width="11.85546875" style="2" customWidth="1"/>
    <col min="11280" max="11280" width="1.28515625" style="2" customWidth="1"/>
    <col min="11281" max="11281" width="13.5703125" style="2" customWidth="1"/>
    <col min="11282" max="11282" width="1.5703125" style="2" customWidth="1"/>
    <col min="11283" max="11283" width="10.85546875" style="2" customWidth="1"/>
    <col min="11284" max="11284" width="1.7109375" style="2" customWidth="1"/>
    <col min="11285" max="11285" width="10.7109375" style="2" customWidth="1"/>
    <col min="11286" max="11286" width="1.5703125" style="2" customWidth="1"/>
    <col min="11287" max="11287" width="10.85546875" style="2" customWidth="1"/>
    <col min="11288" max="11288" width="0.42578125" style="2" customWidth="1"/>
    <col min="11289" max="11289" width="12.28515625" style="2" customWidth="1"/>
    <col min="11290" max="11290" width="12.42578125" style="2" customWidth="1"/>
    <col min="11291" max="11291" width="12.140625" style="2" customWidth="1"/>
    <col min="11292" max="11292" width="10" style="2" customWidth="1"/>
    <col min="11293" max="11293" width="12.5703125" style="2" customWidth="1"/>
    <col min="11294" max="11294" width="11.85546875" style="2" customWidth="1"/>
    <col min="11295" max="11295" width="12" style="2" customWidth="1"/>
    <col min="11296" max="11297" width="11.7109375" style="2" customWidth="1"/>
    <col min="11298" max="11520" width="11.42578125" style="2"/>
    <col min="11521" max="11521" width="2.85546875" style="2" customWidth="1"/>
    <col min="11522" max="11522" width="9.42578125" style="2" customWidth="1"/>
    <col min="11523" max="11523" width="8.7109375" style="2" customWidth="1"/>
    <col min="11524" max="11524" width="2.5703125" style="2" customWidth="1"/>
    <col min="11525" max="11525" width="12" style="2" customWidth="1"/>
    <col min="11526" max="11526" width="1.42578125" style="2" customWidth="1"/>
    <col min="11527" max="11527" width="11.28515625" style="2" customWidth="1"/>
    <col min="11528" max="11528" width="1.7109375" style="2" customWidth="1"/>
    <col min="11529" max="11529" width="11.28515625" style="2" customWidth="1"/>
    <col min="11530" max="11530" width="1.5703125" style="2" customWidth="1"/>
    <col min="11531" max="11531" width="11.140625" style="2" customWidth="1"/>
    <col min="11532" max="11532" width="1.7109375" style="2" customWidth="1"/>
    <col min="11533" max="11533" width="11.28515625" style="2" customWidth="1"/>
    <col min="11534" max="11534" width="1.42578125" style="2" customWidth="1"/>
    <col min="11535" max="11535" width="11.85546875" style="2" customWidth="1"/>
    <col min="11536" max="11536" width="1.28515625" style="2" customWidth="1"/>
    <col min="11537" max="11537" width="13.5703125" style="2" customWidth="1"/>
    <col min="11538" max="11538" width="1.5703125" style="2" customWidth="1"/>
    <col min="11539" max="11539" width="10.85546875" style="2" customWidth="1"/>
    <col min="11540" max="11540" width="1.7109375" style="2" customWidth="1"/>
    <col min="11541" max="11541" width="10.7109375" style="2" customWidth="1"/>
    <col min="11542" max="11542" width="1.5703125" style="2" customWidth="1"/>
    <col min="11543" max="11543" width="10.85546875" style="2" customWidth="1"/>
    <col min="11544" max="11544" width="0.42578125" style="2" customWidth="1"/>
    <col min="11545" max="11545" width="12.28515625" style="2" customWidth="1"/>
    <col min="11546" max="11546" width="12.42578125" style="2" customWidth="1"/>
    <col min="11547" max="11547" width="12.140625" style="2" customWidth="1"/>
    <col min="11548" max="11548" width="10" style="2" customWidth="1"/>
    <col min="11549" max="11549" width="12.5703125" style="2" customWidth="1"/>
    <col min="11550" max="11550" width="11.85546875" style="2" customWidth="1"/>
    <col min="11551" max="11551" width="12" style="2" customWidth="1"/>
    <col min="11552" max="11553" width="11.7109375" style="2" customWidth="1"/>
    <col min="11554" max="11776" width="11.42578125" style="2"/>
    <col min="11777" max="11777" width="2.85546875" style="2" customWidth="1"/>
    <col min="11778" max="11778" width="9.42578125" style="2" customWidth="1"/>
    <col min="11779" max="11779" width="8.7109375" style="2" customWidth="1"/>
    <col min="11780" max="11780" width="2.5703125" style="2" customWidth="1"/>
    <col min="11781" max="11781" width="12" style="2" customWidth="1"/>
    <col min="11782" max="11782" width="1.42578125" style="2" customWidth="1"/>
    <col min="11783" max="11783" width="11.28515625" style="2" customWidth="1"/>
    <col min="11784" max="11784" width="1.7109375" style="2" customWidth="1"/>
    <col min="11785" max="11785" width="11.28515625" style="2" customWidth="1"/>
    <col min="11786" max="11786" width="1.5703125" style="2" customWidth="1"/>
    <col min="11787" max="11787" width="11.140625" style="2" customWidth="1"/>
    <col min="11788" max="11788" width="1.7109375" style="2" customWidth="1"/>
    <col min="11789" max="11789" width="11.28515625" style="2" customWidth="1"/>
    <col min="11790" max="11790" width="1.42578125" style="2" customWidth="1"/>
    <col min="11791" max="11791" width="11.85546875" style="2" customWidth="1"/>
    <col min="11792" max="11792" width="1.28515625" style="2" customWidth="1"/>
    <col min="11793" max="11793" width="13.5703125" style="2" customWidth="1"/>
    <col min="11794" max="11794" width="1.5703125" style="2" customWidth="1"/>
    <col min="11795" max="11795" width="10.85546875" style="2" customWidth="1"/>
    <col min="11796" max="11796" width="1.7109375" style="2" customWidth="1"/>
    <col min="11797" max="11797" width="10.7109375" style="2" customWidth="1"/>
    <col min="11798" max="11798" width="1.5703125" style="2" customWidth="1"/>
    <col min="11799" max="11799" width="10.85546875" style="2" customWidth="1"/>
    <col min="11800" max="11800" width="0.42578125" style="2" customWidth="1"/>
    <col min="11801" max="11801" width="12.28515625" style="2" customWidth="1"/>
    <col min="11802" max="11802" width="12.42578125" style="2" customWidth="1"/>
    <col min="11803" max="11803" width="12.140625" style="2" customWidth="1"/>
    <col min="11804" max="11804" width="10" style="2" customWidth="1"/>
    <col min="11805" max="11805" width="12.5703125" style="2" customWidth="1"/>
    <col min="11806" max="11806" width="11.85546875" style="2" customWidth="1"/>
    <col min="11807" max="11807" width="12" style="2" customWidth="1"/>
    <col min="11808" max="11809" width="11.7109375" style="2" customWidth="1"/>
    <col min="11810" max="12032" width="11.42578125" style="2"/>
    <col min="12033" max="12033" width="2.85546875" style="2" customWidth="1"/>
    <col min="12034" max="12034" width="9.42578125" style="2" customWidth="1"/>
    <col min="12035" max="12035" width="8.7109375" style="2" customWidth="1"/>
    <col min="12036" max="12036" width="2.5703125" style="2" customWidth="1"/>
    <col min="12037" max="12037" width="12" style="2" customWidth="1"/>
    <col min="12038" max="12038" width="1.42578125" style="2" customWidth="1"/>
    <col min="12039" max="12039" width="11.28515625" style="2" customWidth="1"/>
    <col min="12040" max="12040" width="1.7109375" style="2" customWidth="1"/>
    <col min="12041" max="12041" width="11.28515625" style="2" customWidth="1"/>
    <col min="12042" max="12042" width="1.5703125" style="2" customWidth="1"/>
    <col min="12043" max="12043" width="11.140625" style="2" customWidth="1"/>
    <col min="12044" max="12044" width="1.7109375" style="2" customWidth="1"/>
    <col min="12045" max="12045" width="11.28515625" style="2" customWidth="1"/>
    <col min="12046" max="12046" width="1.42578125" style="2" customWidth="1"/>
    <col min="12047" max="12047" width="11.85546875" style="2" customWidth="1"/>
    <col min="12048" max="12048" width="1.28515625" style="2" customWidth="1"/>
    <col min="12049" max="12049" width="13.5703125" style="2" customWidth="1"/>
    <col min="12050" max="12050" width="1.5703125" style="2" customWidth="1"/>
    <col min="12051" max="12051" width="10.85546875" style="2" customWidth="1"/>
    <col min="12052" max="12052" width="1.7109375" style="2" customWidth="1"/>
    <col min="12053" max="12053" width="10.7109375" style="2" customWidth="1"/>
    <col min="12054" max="12054" width="1.5703125" style="2" customWidth="1"/>
    <col min="12055" max="12055" width="10.85546875" style="2" customWidth="1"/>
    <col min="12056" max="12056" width="0.42578125" style="2" customWidth="1"/>
    <col min="12057" max="12057" width="12.28515625" style="2" customWidth="1"/>
    <col min="12058" max="12058" width="12.42578125" style="2" customWidth="1"/>
    <col min="12059" max="12059" width="12.140625" style="2" customWidth="1"/>
    <col min="12060" max="12060" width="10" style="2" customWidth="1"/>
    <col min="12061" max="12061" width="12.5703125" style="2" customWidth="1"/>
    <col min="12062" max="12062" width="11.85546875" style="2" customWidth="1"/>
    <col min="12063" max="12063" width="12" style="2" customWidth="1"/>
    <col min="12064" max="12065" width="11.7109375" style="2" customWidth="1"/>
    <col min="12066" max="12288" width="11.42578125" style="2"/>
    <col min="12289" max="12289" width="2.85546875" style="2" customWidth="1"/>
    <col min="12290" max="12290" width="9.42578125" style="2" customWidth="1"/>
    <col min="12291" max="12291" width="8.7109375" style="2" customWidth="1"/>
    <col min="12292" max="12292" width="2.5703125" style="2" customWidth="1"/>
    <col min="12293" max="12293" width="12" style="2" customWidth="1"/>
    <col min="12294" max="12294" width="1.42578125" style="2" customWidth="1"/>
    <col min="12295" max="12295" width="11.28515625" style="2" customWidth="1"/>
    <col min="12296" max="12296" width="1.7109375" style="2" customWidth="1"/>
    <col min="12297" max="12297" width="11.28515625" style="2" customWidth="1"/>
    <col min="12298" max="12298" width="1.5703125" style="2" customWidth="1"/>
    <col min="12299" max="12299" width="11.140625" style="2" customWidth="1"/>
    <col min="12300" max="12300" width="1.7109375" style="2" customWidth="1"/>
    <col min="12301" max="12301" width="11.28515625" style="2" customWidth="1"/>
    <col min="12302" max="12302" width="1.42578125" style="2" customWidth="1"/>
    <col min="12303" max="12303" width="11.85546875" style="2" customWidth="1"/>
    <col min="12304" max="12304" width="1.28515625" style="2" customWidth="1"/>
    <col min="12305" max="12305" width="13.5703125" style="2" customWidth="1"/>
    <col min="12306" max="12306" width="1.5703125" style="2" customWidth="1"/>
    <col min="12307" max="12307" width="10.85546875" style="2" customWidth="1"/>
    <col min="12308" max="12308" width="1.7109375" style="2" customWidth="1"/>
    <col min="12309" max="12309" width="10.7109375" style="2" customWidth="1"/>
    <col min="12310" max="12310" width="1.5703125" style="2" customWidth="1"/>
    <col min="12311" max="12311" width="10.85546875" style="2" customWidth="1"/>
    <col min="12312" max="12312" width="0.42578125" style="2" customWidth="1"/>
    <col min="12313" max="12313" width="12.28515625" style="2" customWidth="1"/>
    <col min="12314" max="12314" width="12.42578125" style="2" customWidth="1"/>
    <col min="12315" max="12315" width="12.140625" style="2" customWidth="1"/>
    <col min="12316" max="12316" width="10" style="2" customWidth="1"/>
    <col min="12317" max="12317" width="12.5703125" style="2" customWidth="1"/>
    <col min="12318" max="12318" width="11.85546875" style="2" customWidth="1"/>
    <col min="12319" max="12319" width="12" style="2" customWidth="1"/>
    <col min="12320" max="12321" width="11.7109375" style="2" customWidth="1"/>
    <col min="12322" max="12544" width="11.42578125" style="2"/>
    <col min="12545" max="12545" width="2.85546875" style="2" customWidth="1"/>
    <col min="12546" max="12546" width="9.42578125" style="2" customWidth="1"/>
    <col min="12547" max="12547" width="8.7109375" style="2" customWidth="1"/>
    <col min="12548" max="12548" width="2.5703125" style="2" customWidth="1"/>
    <col min="12549" max="12549" width="12" style="2" customWidth="1"/>
    <col min="12550" max="12550" width="1.42578125" style="2" customWidth="1"/>
    <col min="12551" max="12551" width="11.28515625" style="2" customWidth="1"/>
    <col min="12552" max="12552" width="1.7109375" style="2" customWidth="1"/>
    <col min="12553" max="12553" width="11.28515625" style="2" customWidth="1"/>
    <col min="12554" max="12554" width="1.5703125" style="2" customWidth="1"/>
    <col min="12555" max="12555" width="11.140625" style="2" customWidth="1"/>
    <col min="12556" max="12556" width="1.7109375" style="2" customWidth="1"/>
    <col min="12557" max="12557" width="11.28515625" style="2" customWidth="1"/>
    <col min="12558" max="12558" width="1.42578125" style="2" customWidth="1"/>
    <col min="12559" max="12559" width="11.85546875" style="2" customWidth="1"/>
    <col min="12560" max="12560" width="1.28515625" style="2" customWidth="1"/>
    <col min="12561" max="12561" width="13.5703125" style="2" customWidth="1"/>
    <col min="12562" max="12562" width="1.5703125" style="2" customWidth="1"/>
    <col min="12563" max="12563" width="10.85546875" style="2" customWidth="1"/>
    <col min="12564" max="12564" width="1.7109375" style="2" customWidth="1"/>
    <col min="12565" max="12565" width="10.7109375" style="2" customWidth="1"/>
    <col min="12566" max="12566" width="1.5703125" style="2" customWidth="1"/>
    <col min="12567" max="12567" width="10.85546875" style="2" customWidth="1"/>
    <col min="12568" max="12568" width="0.42578125" style="2" customWidth="1"/>
    <col min="12569" max="12569" width="12.28515625" style="2" customWidth="1"/>
    <col min="12570" max="12570" width="12.42578125" style="2" customWidth="1"/>
    <col min="12571" max="12571" width="12.140625" style="2" customWidth="1"/>
    <col min="12572" max="12572" width="10" style="2" customWidth="1"/>
    <col min="12573" max="12573" width="12.5703125" style="2" customWidth="1"/>
    <col min="12574" max="12574" width="11.85546875" style="2" customWidth="1"/>
    <col min="12575" max="12575" width="12" style="2" customWidth="1"/>
    <col min="12576" max="12577" width="11.7109375" style="2" customWidth="1"/>
    <col min="12578" max="12800" width="11.42578125" style="2"/>
    <col min="12801" max="12801" width="2.85546875" style="2" customWidth="1"/>
    <col min="12802" max="12802" width="9.42578125" style="2" customWidth="1"/>
    <col min="12803" max="12803" width="8.7109375" style="2" customWidth="1"/>
    <col min="12804" max="12804" width="2.5703125" style="2" customWidth="1"/>
    <col min="12805" max="12805" width="12" style="2" customWidth="1"/>
    <col min="12806" max="12806" width="1.42578125" style="2" customWidth="1"/>
    <col min="12807" max="12807" width="11.28515625" style="2" customWidth="1"/>
    <col min="12808" max="12808" width="1.7109375" style="2" customWidth="1"/>
    <col min="12809" max="12809" width="11.28515625" style="2" customWidth="1"/>
    <col min="12810" max="12810" width="1.5703125" style="2" customWidth="1"/>
    <col min="12811" max="12811" width="11.140625" style="2" customWidth="1"/>
    <col min="12812" max="12812" width="1.7109375" style="2" customWidth="1"/>
    <col min="12813" max="12813" width="11.28515625" style="2" customWidth="1"/>
    <col min="12814" max="12814" width="1.42578125" style="2" customWidth="1"/>
    <col min="12815" max="12815" width="11.85546875" style="2" customWidth="1"/>
    <col min="12816" max="12816" width="1.28515625" style="2" customWidth="1"/>
    <col min="12817" max="12817" width="13.5703125" style="2" customWidth="1"/>
    <col min="12818" max="12818" width="1.5703125" style="2" customWidth="1"/>
    <col min="12819" max="12819" width="10.85546875" style="2" customWidth="1"/>
    <col min="12820" max="12820" width="1.7109375" style="2" customWidth="1"/>
    <col min="12821" max="12821" width="10.7109375" style="2" customWidth="1"/>
    <col min="12822" max="12822" width="1.5703125" style="2" customWidth="1"/>
    <col min="12823" max="12823" width="10.85546875" style="2" customWidth="1"/>
    <col min="12824" max="12824" width="0.42578125" style="2" customWidth="1"/>
    <col min="12825" max="12825" width="12.28515625" style="2" customWidth="1"/>
    <col min="12826" max="12826" width="12.42578125" style="2" customWidth="1"/>
    <col min="12827" max="12827" width="12.140625" style="2" customWidth="1"/>
    <col min="12828" max="12828" width="10" style="2" customWidth="1"/>
    <col min="12829" max="12829" width="12.5703125" style="2" customWidth="1"/>
    <col min="12830" max="12830" width="11.85546875" style="2" customWidth="1"/>
    <col min="12831" max="12831" width="12" style="2" customWidth="1"/>
    <col min="12832" max="12833" width="11.7109375" style="2" customWidth="1"/>
    <col min="12834" max="13056" width="11.42578125" style="2"/>
    <col min="13057" max="13057" width="2.85546875" style="2" customWidth="1"/>
    <col min="13058" max="13058" width="9.42578125" style="2" customWidth="1"/>
    <col min="13059" max="13059" width="8.7109375" style="2" customWidth="1"/>
    <col min="13060" max="13060" width="2.5703125" style="2" customWidth="1"/>
    <col min="13061" max="13061" width="12" style="2" customWidth="1"/>
    <col min="13062" max="13062" width="1.42578125" style="2" customWidth="1"/>
    <col min="13063" max="13063" width="11.28515625" style="2" customWidth="1"/>
    <col min="13064" max="13064" width="1.7109375" style="2" customWidth="1"/>
    <col min="13065" max="13065" width="11.28515625" style="2" customWidth="1"/>
    <col min="13066" max="13066" width="1.5703125" style="2" customWidth="1"/>
    <col min="13067" max="13067" width="11.140625" style="2" customWidth="1"/>
    <col min="13068" max="13068" width="1.7109375" style="2" customWidth="1"/>
    <col min="13069" max="13069" width="11.28515625" style="2" customWidth="1"/>
    <col min="13070" max="13070" width="1.42578125" style="2" customWidth="1"/>
    <col min="13071" max="13071" width="11.85546875" style="2" customWidth="1"/>
    <col min="13072" max="13072" width="1.28515625" style="2" customWidth="1"/>
    <col min="13073" max="13073" width="13.5703125" style="2" customWidth="1"/>
    <col min="13074" max="13074" width="1.5703125" style="2" customWidth="1"/>
    <col min="13075" max="13075" width="10.85546875" style="2" customWidth="1"/>
    <col min="13076" max="13076" width="1.7109375" style="2" customWidth="1"/>
    <col min="13077" max="13077" width="10.7109375" style="2" customWidth="1"/>
    <col min="13078" max="13078" width="1.5703125" style="2" customWidth="1"/>
    <col min="13079" max="13079" width="10.85546875" style="2" customWidth="1"/>
    <col min="13080" max="13080" width="0.42578125" style="2" customWidth="1"/>
    <col min="13081" max="13081" width="12.28515625" style="2" customWidth="1"/>
    <col min="13082" max="13082" width="12.42578125" style="2" customWidth="1"/>
    <col min="13083" max="13083" width="12.140625" style="2" customWidth="1"/>
    <col min="13084" max="13084" width="10" style="2" customWidth="1"/>
    <col min="13085" max="13085" width="12.5703125" style="2" customWidth="1"/>
    <col min="13086" max="13086" width="11.85546875" style="2" customWidth="1"/>
    <col min="13087" max="13087" width="12" style="2" customWidth="1"/>
    <col min="13088" max="13089" width="11.7109375" style="2" customWidth="1"/>
    <col min="13090" max="13312" width="11.42578125" style="2"/>
    <col min="13313" max="13313" width="2.85546875" style="2" customWidth="1"/>
    <col min="13314" max="13314" width="9.42578125" style="2" customWidth="1"/>
    <col min="13315" max="13315" width="8.7109375" style="2" customWidth="1"/>
    <col min="13316" max="13316" width="2.5703125" style="2" customWidth="1"/>
    <col min="13317" max="13317" width="12" style="2" customWidth="1"/>
    <col min="13318" max="13318" width="1.42578125" style="2" customWidth="1"/>
    <col min="13319" max="13319" width="11.28515625" style="2" customWidth="1"/>
    <col min="13320" max="13320" width="1.7109375" style="2" customWidth="1"/>
    <col min="13321" max="13321" width="11.28515625" style="2" customWidth="1"/>
    <col min="13322" max="13322" width="1.5703125" style="2" customWidth="1"/>
    <col min="13323" max="13323" width="11.140625" style="2" customWidth="1"/>
    <col min="13324" max="13324" width="1.7109375" style="2" customWidth="1"/>
    <col min="13325" max="13325" width="11.28515625" style="2" customWidth="1"/>
    <col min="13326" max="13326" width="1.42578125" style="2" customWidth="1"/>
    <col min="13327" max="13327" width="11.85546875" style="2" customWidth="1"/>
    <col min="13328" max="13328" width="1.28515625" style="2" customWidth="1"/>
    <col min="13329" max="13329" width="13.5703125" style="2" customWidth="1"/>
    <col min="13330" max="13330" width="1.5703125" style="2" customWidth="1"/>
    <col min="13331" max="13331" width="10.85546875" style="2" customWidth="1"/>
    <col min="13332" max="13332" width="1.7109375" style="2" customWidth="1"/>
    <col min="13333" max="13333" width="10.7109375" style="2" customWidth="1"/>
    <col min="13334" max="13334" width="1.5703125" style="2" customWidth="1"/>
    <col min="13335" max="13335" width="10.85546875" style="2" customWidth="1"/>
    <col min="13336" max="13336" width="0.42578125" style="2" customWidth="1"/>
    <col min="13337" max="13337" width="12.28515625" style="2" customWidth="1"/>
    <col min="13338" max="13338" width="12.42578125" style="2" customWidth="1"/>
    <col min="13339" max="13339" width="12.140625" style="2" customWidth="1"/>
    <col min="13340" max="13340" width="10" style="2" customWidth="1"/>
    <col min="13341" max="13341" width="12.5703125" style="2" customWidth="1"/>
    <col min="13342" max="13342" width="11.85546875" style="2" customWidth="1"/>
    <col min="13343" max="13343" width="12" style="2" customWidth="1"/>
    <col min="13344" max="13345" width="11.7109375" style="2" customWidth="1"/>
    <col min="13346" max="13568" width="11.42578125" style="2"/>
    <col min="13569" max="13569" width="2.85546875" style="2" customWidth="1"/>
    <col min="13570" max="13570" width="9.42578125" style="2" customWidth="1"/>
    <col min="13571" max="13571" width="8.7109375" style="2" customWidth="1"/>
    <col min="13572" max="13572" width="2.5703125" style="2" customWidth="1"/>
    <col min="13573" max="13573" width="12" style="2" customWidth="1"/>
    <col min="13574" max="13574" width="1.42578125" style="2" customWidth="1"/>
    <col min="13575" max="13575" width="11.28515625" style="2" customWidth="1"/>
    <col min="13576" max="13576" width="1.7109375" style="2" customWidth="1"/>
    <col min="13577" max="13577" width="11.28515625" style="2" customWidth="1"/>
    <col min="13578" max="13578" width="1.5703125" style="2" customWidth="1"/>
    <col min="13579" max="13579" width="11.140625" style="2" customWidth="1"/>
    <col min="13580" max="13580" width="1.7109375" style="2" customWidth="1"/>
    <col min="13581" max="13581" width="11.28515625" style="2" customWidth="1"/>
    <col min="13582" max="13582" width="1.42578125" style="2" customWidth="1"/>
    <col min="13583" max="13583" width="11.85546875" style="2" customWidth="1"/>
    <col min="13584" max="13584" width="1.28515625" style="2" customWidth="1"/>
    <col min="13585" max="13585" width="13.5703125" style="2" customWidth="1"/>
    <col min="13586" max="13586" width="1.5703125" style="2" customWidth="1"/>
    <col min="13587" max="13587" width="10.85546875" style="2" customWidth="1"/>
    <col min="13588" max="13588" width="1.7109375" style="2" customWidth="1"/>
    <col min="13589" max="13589" width="10.7109375" style="2" customWidth="1"/>
    <col min="13590" max="13590" width="1.5703125" style="2" customWidth="1"/>
    <col min="13591" max="13591" width="10.85546875" style="2" customWidth="1"/>
    <col min="13592" max="13592" width="0.42578125" style="2" customWidth="1"/>
    <col min="13593" max="13593" width="12.28515625" style="2" customWidth="1"/>
    <col min="13594" max="13594" width="12.42578125" style="2" customWidth="1"/>
    <col min="13595" max="13595" width="12.140625" style="2" customWidth="1"/>
    <col min="13596" max="13596" width="10" style="2" customWidth="1"/>
    <col min="13597" max="13597" width="12.5703125" style="2" customWidth="1"/>
    <col min="13598" max="13598" width="11.85546875" style="2" customWidth="1"/>
    <col min="13599" max="13599" width="12" style="2" customWidth="1"/>
    <col min="13600" max="13601" width="11.7109375" style="2" customWidth="1"/>
    <col min="13602" max="13824" width="11.42578125" style="2"/>
    <col min="13825" max="13825" width="2.85546875" style="2" customWidth="1"/>
    <col min="13826" max="13826" width="9.42578125" style="2" customWidth="1"/>
    <col min="13827" max="13827" width="8.7109375" style="2" customWidth="1"/>
    <col min="13828" max="13828" width="2.5703125" style="2" customWidth="1"/>
    <col min="13829" max="13829" width="12" style="2" customWidth="1"/>
    <col min="13830" max="13830" width="1.42578125" style="2" customWidth="1"/>
    <col min="13831" max="13831" width="11.28515625" style="2" customWidth="1"/>
    <col min="13832" max="13832" width="1.7109375" style="2" customWidth="1"/>
    <col min="13833" max="13833" width="11.28515625" style="2" customWidth="1"/>
    <col min="13834" max="13834" width="1.5703125" style="2" customWidth="1"/>
    <col min="13835" max="13835" width="11.140625" style="2" customWidth="1"/>
    <col min="13836" max="13836" width="1.7109375" style="2" customWidth="1"/>
    <col min="13837" max="13837" width="11.28515625" style="2" customWidth="1"/>
    <col min="13838" max="13838" width="1.42578125" style="2" customWidth="1"/>
    <col min="13839" max="13839" width="11.85546875" style="2" customWidth="1"/>
    <col min="13840" max="13840" width="1.28515625" style="2" customWidth="1"/>
    <col min="13841" max="13841" width="13.5703125" style="2" customWidth="1"/>
    <col min="13842" max="13842" width="1.5703125" style="2" customWidth="1"/>
    <col min="13843" max="13843" width="10.85546875" style="2" customWidth="1"/>
    <col min="13844" max="13844" width="1.7109375" style="2" customWidth="1"/>
    <col min="13845" max="13845" width="10.7109375" style="2" customWidth="1"/>
    <col min="13846" max="13846" width="1.5703125" style="2" customWidth="1"/>
    <col min="13847" max="13847" width="10.85546875" style="2" customWidth="1"/>
    <col min="13848" max="13848" width="0.42578125" style="2" customWidth="1"/>
    <col min="13849" max="13849" width="12.28515625" style="2" customWidth="1"/>
    <col min="13850" max="13850" width="12.42578125" style="2" customWidth="1"/>
    <col min="13851" max="13851" width="12.140625" style="2" customWidth="1"/>
    <col min="13852" max="13852" width="10" style="2" customWidth="1"/>
    <col min="13853" max="13853" width="12.5703125" style="2" customWidth="1"/>
    <col min="13854" max="13854" width="11.85546875" style="2" customWidth="1"/>
    <col min="13855" max="13855" width="12" style="2" customWidth="1"/>
    <col min="13856" max="13857" width="11.7109375" style="2" customWidth="1"/>
    <col min="13858" max="14080" width="11.42578125" style="2"/>
    <col min="14081" max="14081" width="2.85546875" style="2" customWidth="1"/>
    <col min="14082" max="14082" width="9.42578125" style="2" customWidth="1"/>
    <col min="14083" max="14083" width="8.7109375" style="2" customWidth="1"/>
    <col min="14084" max="14084" width="2.5703125" style="2" customWidth="1"/>
    <col min="14085" max="14085" width="12" style="2" customWidth="1"/>
    <col min="14086" max="14086" width="1.42578125" style="2" customWidth="1"/>
    <col min="14087" max="14087" width="11.28515625" style="2" customWidth="1"/>
    <col min="14088" max="14088" width="1.7109375" style="2" customWidth="1"/>
    <col min="14089" max="14089" width="11.28515625" style="2" customWidth="1"/>
    <col min="14090" max="14090" width="1.5703125" style="2" customWidth="1"/>
    <col min="14091" max="14091" width="11.140625" style="2" customWidth="1"/>
    <col min="14092" max="14092" width="1.7109375" style="2" customWidth="1"/>
    <col min="14093" max="14093" width="11.28515625" style="2" customWidth="1"/>
    <col min="14094" max="14094" width="1.42578125" style="2" customWidth="1"/>
    <col min="14095" max="14095" width="11.85546875" style="2" customWidth="1"/>
    <col min="14096" max="14096" width="1.28515625" style="2" customWidth="1"/>
    <col min="14097" max="14097" width="13.5703125" style="2" customWidth="1"/>
    <col min="14098" max="14098" width="1.5703125" style="2" customWidth="1"/>
    <col min="14099" max="14099" width="10.85546875" style="2" customWidth="1"/>
    <col min="14100" max="14100" width="1.7109375" style="2" customWidth="1"/>
    <col min="14101" max="14101" width="10.7109375" style="2" customWidth="1"/>
    <col min="14102" max="14102" width="1.5703125" style="2" customWidth="1"/>
    <col min="14103" max="14103" width="10.85546875" style="2" customWidth="1"/>
    <col min="14104" max="14104" width="0.42578125" style="2" customWidth="1"/>
    <col min="14105" max="14105" width="12.28515625" style="2" customWidth="1"/>
    <col min="14106" max="14106" width="12.42578125" style="2" customWidth="1"/>
    <col min="14107" max="14107" width="12.140625" style="2" customWidth="1"/>
    <col min="14108" max="14108" width="10" style="2" customWidth="1"/>
    <col min="14109" max="14109" width="12.5703125" style="2" customWidth="1"/>
    <col min="14110" max="14110" width="11.85546875" style="2" customWidth="1"/>
    <col min="14111" max="14111" width="12" style="2" customWidth="1"/>
    <col min="14112" max="14113" width="11.7109375" style="2" customWidth="1"/>
    <col min="14114" max="14336" width="11.42578125" style="2"/>
    <col min="14337" max="14337" width="2.85546875" style="2" customWidth="1"/>
    <col min="14338" max="14338" width="9.42578125" style="2" customWidth="1"/>
    <col min="14339" max="14339" width="8.7109375" style="2" customWidth="1"/>
    <col min="14340" max="14340" width="2.5703125" style="2" customWidth="1"/>
    <col min="14341" max="14341" width="12" style="2" customWidth="1"/>
    <col min="14342" max="14342" width="1.42578125" style="2" customWidth="1"/>
    <col min="14343" max="14343" width="11.28515625" style="2" customWidth="1"/>
    <col min="14344" max="14344" width="1.7109375" style="2" customWidth="1"/>
    <col min="14345" max="14345" width="11.28515625" style="2" customWidth="1"/>
    <col min="14346" max="14346" width="1.5703125" style="2" customWidth="1"/>
    <col min="14347" max="14347" width="11.140625" style="2" customWidth="1"/>
    <col min="14348" max="14348" width="1.7109375" style="2" customWidth="1"/>
    <col min="14349" max="14349" width="11.28515625" style="2" customWidth="1"/>
    <col min="14350" max="14350" width="1.42578125" style="2" customWidth="1"/>
    <col min="14351" max="14351" width="11.85546875" style="2" customWidth="1"/>
    <col min="14352" max="14352" width="1.28515625" style="2" customWidth="1"/>
    <col min="14353" max="14353" width="13.5703125" style="2" customWidth="1"/>
    <col min="14354" max="14354" width="1.5703125" style="2" customWidth="1"/>
    <col min="14355" max="14355" width="10.85546875" style="2" customWidth="1"/>
    <col min="14356" max="14356" width="1.7109375" style="2" customWidth="1"/>
    <col min="14357" max="14357" width="10.7109375" style="2" customWidth="1"/>
    <col min="14358" max="14358" width="1.5703125" style="2" customWidth="1"/>
    <col min="14359" max="14359" width="10.85546875" style="2" customWidth="1"/>
    <col min="14360" max="14360" width="0.42578125" style="2" customWidth="1"/>
    <col min="14361" max="14361" width="12.28515625" style="2" customWidth="1"/>
    <col min="14362" max="14362" width="12.42578125" style="2" customWidth="1"/>
    <col min="14363" max="14363" width="12.140625" style="2" customWidth="1"/>
    <col min="14364" max="14364" width="10" style="2" customWidth="1"/>
    <col min="14365" max="14365" width="12.5703125" style="2" customWidth="1"/>
    <col min="14366" max="14366" width="11.85546875" style="2" customWidth="1"/>
    <col min="14367" max="14367" width="12" style="2" customWidth="1"/>
    <col min="14368" max="14369" width="11.7109375" style="2" customWidth="1"/>
    <col min="14370" max="14592" width="11.42578125" style="2"/>
    <col min="14593" max="14593" width="2.85546875" style="2" customWidth="1"/>
    <col min="14594" max="14594" width="9.42578125" style="2" customWidth="1"/>
    <col min="14595" max="14595" width="8.7109375" style="2" customWidth="1"/>
    <col min="14596" max="14596" width="2.5703125" style="2" customWidth="1"/>
    <col min="14597" max="14597" width="12" style="2" customWidth="1"/>
    <col min="14598" max="14598" width="1.42578125" style="2" customWidth="1"/>
    <col min="14599" max="14599" width="11.28515625" style="2" customWidth="1"/>
    <col min="14600" max="14600" width="1.7109375" style="2" customWidth="1"/>
    <col min="14601" max="14601" width="11.28515625" style="2" customWidth="1"/>
    <col min="14602" max="14602" width="1.5703125" style="2" customWidth="1"/>
    <col min="14603" max="14603" width="11.140625" style="2" customWidth="1"/>
    <col min="14604" max="14604" width="1.7109375" style="2" customWidth="1"/>
    <col min="14605" max="14605" width="11.28515625" style="2" customWidth="1"/>
    <col min="14606" max="14606" width="1.42578125" style="2" customWidth="1"/>
    <col min="14607" max="14607" width="11.85546875" style="2" customWidth="1"/>
    <col min="14608" max="14608" width="1.28515625" style="2" customWidth="1"/>
    <col min="14609" max="14609" width="13.5703125" style="2" customWidth="1"/>
    <col min="14610" max="14610" width="1.5703125" style="2" customWidth="1"/>
    <col min="14611" max="14611" width="10.85546875" style="2" customWidth="1"/>
    <col min="14612" max="14612" width="1.7109375" style="2" customWidth="1"/>
    <col min="14613" max="14613" width="10.7109375" style="2" customWidth="1"/>
    <col min="14614" max="14614" width="1.5703125" style="2" customWidth="1"/>
    <col min="14615" max="14615" width="10.85546875" style="2" customWidth="1"/>
    <col min="14616" max="14616" width="0.42578125" style="2" customWidth="1"/>
    <col min="14617" max="14617" width="12.28515625" style="2" customWidth="1"/>
    <col min="14618" max="14618" width="12.42578125" style="2" customWidth="1"/>
    <col min="14619" max="14619" width="12.140625" style="2" customWidth="1"/>
    <col min="14620" max="14620" width="10" style="2" customWidth="1"/>
    <col min="14621" max="14621" width="12.5703125" style="2" customWidth="1"/>
    <col min="14622" max="14622" width="11.85546875" style="2" customWidth="1"/>
    <col min="14623" max="14623" width="12" style="2" customWidth="1"/>
    <col min="14624" max="14625" width="11.7109375" style="2" customWidth="1"/>
    <col min="14626" max="14848" width="11.42578125" style="2"/>
    <col min="14849" max="14849" width="2.85546875" style="2" customWidth="1"/>
    <col min="14850" max="14850" width="9.42578125" style="2" customWidth="1"/>
    <col min="14851" max="14851" width="8.7109375" style="2" customWidth="1"/>
    <col min="14852" max="14852" width="2.5703125" style="2" customWidth="1"/>
    <col min="14853" max="14853" width="12" style="2" customWidth="1"/>
    <col min="14854" max="14854" width="1.42578125" style="2" customWidth="1"/>
    <col min="14855" max="14855" width="11.28515625" style="2" customWidth="1"/>
    <col min="14856" max="14856" width="1.7109375" style="2" customWidth="1"/>
    <col min="14857" max="14857" width="11.28515625" style="2" customWidth="1"/>
    <col min="14858" max="14858" width="1.5703125" style="2" customWidth="1"/>
    <col min="14859" max="14859" width="11.140625" style="2" customWidth="1"/>
    <col min="14860" max="14860" width="1.7109375" style="2" customWidth="1"/>
    <col min="14861" max="14861" width="11.28515625" style="2" customWidth="1"/>
    <col min="14862" max="14862" width="1.42578125" style="2" customWidth="1"/>
    <col min="14863" max="14863" width="11.85546875" style="2" customWidth="1"/>
    <col min="14864" max="14864" width="1.28515625" style="2" customWidth="1"/>
    <col min="14865" max="14865" width="13.5703125" style="2" customWidth="1"/>
    <col min="14866" max="14866" width="1.5703125" style="2" customWidth="1"/>
    <col min="14867" max="14867" width="10.85546875" style="2" customWidth="1"/>
    <col min="14868" max="14868" width="1.7109375" style="2" customWidth="1"/>
    <col min="14869" max="14869" width="10.7109375" style="2" customWidth="1"/>
    <col min="14870" max="14870" width="1.5703125" style="2" customWidth="1"/>
    <col min="14871" max="14871" width="10.85546875" style="2" customWidth="1"/>
    <col min="14872" max="14872" width="0.42578125" style="2" customWidth="1"/>
    <col min="14873" max="14873" width="12.28515625" style="2" customWidth="1"/>
    <col min="14874" max="14874" width="12.42578125" style="2" customWidth="1"/>
    <col min="14875" max="14875" width="12.140625" style="2" customWidth="1"/>
    <col min="14876" max="14876" width="10" style="2" customWidth="1"/>
    <col min="14877" max="14877" width="12.5703125" style="2" customWidth="1"/>
    <col min="14878" max="14878" width="11.85546875" style="2" customWidth="1"/>
    <col min="14879" max="14879" width="12" style="2" customWidth="1"/>
    <col min="14880" max="14881" width="11.7109375" style="2" customWidth="1"/>
    <col min="14882" max="15104" width="11.42578125" style="2"/>
    <col min="15105" max="15105" width="2.85546875" style="2" customWidth="1"/>
    <col min="15106" max="15106" width="9.42578125" style="2" customWidth="1"/>
    <col min="15107" max="15107" width="8.7109375" style="2" customWidth="1"/>
    <col min="15108" max="15108" width="2.5703125" style="2" customWidth="1"/>
    <col min="15109" max="15109" width="12" style="2" customWidth="1"/>
    <col min="15110" max="15110" width="1.42578125" style="2" customWidth="1"/>
    <col min="15111" max="15111" width="11.28515625" style="2" customWidth="1"/>
    <col min="15112" max="15112" width="1.7109375" style="2" customWidth="1"/>
    <col min="15113" max="15113" width="11.28515625" style="2" customWidth="1"/>
    <col min="15114" max="15114" width="1.5703125" style="2" customWidth="1"/>
    <col min="15115" max="15115" width="11.140625" style="2" customWidth="1"/>
    <col min="15116" max="15116" width="1.7109375" style="2" customWidth="1"/>
    <col min="15117" max="15117" width="11.28515625" style="2" customWidth="1"/>
    <col min="15118" max="15118" width="1.42578125" style="2" customWidth="1"/>
    <col min="15119" max="15119" width="11.85546875" style="2" customWidth="1"/>
    <col min="15120" max="15120" width="1.28515625" style="2" customWidth="1"/>
    <col min="15121" max="15121" width="13.5703125" style="2" customWidth="1"/>
    <col min="15122" max="15122" width="1.5703125" style="2" customWidth="1"/>
    <col min="15123" max="15123" width="10.85546875" style="2" customWidth="1"/>
    <col min="15124" max="15124" width="1.7109375" style="2" customWidth="1"/>
    <col min="15125" max="15125" width="10.7109375" style="2" customWidth="1"/>
    <col min="15126" max="15126" width="1.5703125" style="2" customWidth="1"/>
    <col min="15127" max="15127" width="10.85546875" style="2" customWidth="1"/>
    <col min="15128" max="15128" width="0.42578125" style="2" customWidth="1"/>
    <col min="15129" max="15129" width="12.28515625" style="2" customWidth="1"/>
    <col min="15130" max="15130" width="12.42578125" style="2" customWidth="1"/>
    <col min="15131" max="15131" width="12.140625" style="2" customWidth="1"/>
    <col min="15132" max="15132" width="10" style="2" customWidth="1"/>
    <col min="15133" max="15133" width="12.5703125" style="2" customWidth="1"/>
    <col min="15134" max="15134" width="11.85546875" style="2" customWidth="1"/>
    <col min="15135" max="15135" width="12" style="2" customWidth="1"/>
    <col min="15136" max="15137" width="11.7109375" style="2" customWidth="1"/>
    <col min="15138" max="15360" width="11.42578125" style="2"/>
    <col min="15361" max="15361" width="2.85546875" style="2" customWidth="1"/>
    <col min="15362" max="15362" width="9.42578125" style="2" customWidth="1"/>
    <col min="15363" max="15363" width="8.7109375" style="2" customWidth="1"/>
    <col min="15364" max="15364" width="2.5703125" style="2" customWidth="1"/>
    <col min="15365" max="15365" width="12" style="2" customWidth="1"/>
    <col min="15366" max="15366" width="1.42578125" style="2" customWidth="1"/>
    <col min="15367" max="15367" width="11.28515625" style="2" customWidth="1"/>
    <col min="15368" max="15368" width="1.7109375" style="2" customWidth="1"/>
    <col min="15369" max="15369" width="11.28515625" style="2" customWidth="1"/>
    <col min="15370" max="15370" width="1.5703125" style="2" customWidth="1"/>
    <col min="15371" max="15371" width="11.140625" style="2" customWidth="1"/>
    <col min="15372" max="15372" width="1.7109375" style="2" customWidth="1"/>
    <col min="15373" max="15373" width="11.28515625" style="2" customWidth="1"/>
    <col min="15374" max="15374" width="1.42578125" style="2" customWidth="1"/>
    <col min="15375" max="15375" width="11.85546875" style="2" customWidth="1"/>
    <col min="15376" max="15376" width="1.28515625" style="2" customWidth="1"/>
    <col min="15377" max="15377" width="13.5703125" style="2" customWidth="1"/>
    <col min="15378" max="15378" width="1.5703125" style="2" customWidth="1"/>
    <col min="15379" max="15379" width="10.85546875" style="2" customWidth="1"/>
    <col min="15380" max="15380" width="1.7109375" style="2" customWidth="1"/>
    <col min="15381" max="15381" width="10.7109375" style="2" customWidth="1"/>
    <col min="15382" max="15382" width="1.5703125" style="2" customWidth="1"/>
    <col min="15383" max="15383" width="10.85546875" style="2" customWidth="1"/>
    <col min="15384" max="15384" width="0.42578125" style="2" customWidth="1"/>
    <col min="15385" max="15385" width="12.28515625" style="2" customWidth="1"/>
    <col min="15386" max="15386" width="12.42578125" style="2" customWidth="1"/>
    <col min="15387" max="15387" width="12.140625" style="2" customWidth="1"/>
    <col min="15388" max="15388" width="10" style="2" customWidth="1"/>
    <col min="15389" max="15389" width="12.5703125" style="2" customWidth="1"/>
    <col min="15390" max="15390" width="11.85546875" style="2" customWidth="1"/>
    <col min="15391" max="15391" width="12" style="2" customWidth="1"/>
    <col min="15392" max="15393" width="11.7109375" style="2" customWidth="1"/>
    <col min="15394" max="15616" width="11.42578125" style="2"/>
    <col min="15617" max="15617" width="2.85546875" style="2" customWidth="1"/>
    <col min="15618" max="15618" width="9.42578125" style="2" customWidth="1"/>
    <col min="15619" max="15619" width="8.7109375" style="2" customWidth="1"/>
    <col min="15620" max="15620" width="2.5703125" style="2" customWidth="1"/>
    <col min="15621" max="15621" width="12" style="2" customWidth="1"/>
    <col min="15622" max="15622" width="1.42578125" style="2" customWidth="1"/>
    <col min="15623" max="15623" width="11.28515625" style="2" customWidth="1"/>
    <col min="15624" max="15624" width="1.7109375" style="2" customWidth="1"/>
    <col min="15625" max="15625" width="11.28515625" style="2" customWidth="1"/>
    <col min="15626" max="15626" width="1.5703125" style="2" customWidth="1"/>
    <col min="15627" max="15627" width="11.140625" style="2" customWidth="1"/>
    <col min="15628" max="15628" width="1.7109375" style="2" customWidth="1"/>
    <col min="15629" max="15629" width="11.28515625" style="2" customWidth="1"/>
    <col min="15630" max="15630" width="1.42578125" style="2" customWidth="1"/>
    <col min="15631" max="15631" width="11.85546875" style="2" customWidth="1"/>
    <col min="15632" max="15632" width="1.28515625" style="2" customWidth="1"/>
    <col min="15633" max="15633" width="13.5703125" style="2" customWidth="1"/>
    <col min="15634" max="15634" width="1.5703125" style="2" customWidth="1"/>
    <col min="15635" max="15635" width="10.85546875" style="2" customWidth="1"/>
    <col min="15636" max="15636" width="1.7109375" style="2" customWidth="1"/>
    <col min="15637" max="15637" width="10.7109375" style="2" customWidth="1"/>
    <col min="15638" max="15638" width="1.5703125" style="2" customWidth="1"/>
    <col min="15639" max="15639" width="10.85546875" style="2" customWidth="1"/>
    <col min="15640" max="15640" width="0.42578125" style="2" customWidth="1"/>
    <col min="15641" max="15641" width="12.28515625" style="2" customWidth="1"/>
    <col min="15642" max="15642" width="12.42578125" style="2" customWidth="1"/>
    <col min="15643" max="15643" width="12.140625" style="2" customWidth="1"/>
    <col min="15644" max="15644" width="10" style="2" customWidth="1"/>
    <col min="15645" max="15645" width="12.5703125" style="2" customWidth="1"/>
    <col min="15646" max="15646" width="11.85546875" style="2" customWidth="1"/>
    <col min="15647" max="15647" width="12" style="2" customWidth="1"/>
    <col min="15648" max="15649" width="11.7109375" style="2" customWidth="1"/>
    <col min="15650" max="15872" width="11.42578125" style="2"/>
    <col min="15873" max="15873" width="2.85546875" style="2" customWidth="1"/>
    <col min="15874" max="15874" width="9.42578125" style="2" customWidth="1"/>
    <col min="15875" max="15875" width="8.7109375" style="2" customWidth="1"/>
    <col min="15876" max="15876" width="2.5703125" style="2" customWidth="1"/>
    <col min="15877" max="15877" width="12" style="2" customWidth="1"/>
    <col min="15878" max="15878" width="1.42578125" style="2" customWidth="1"/>
    <col min="15879" max="15879" width="11.28515625" style="2" customWidth="1"/>
    <col min="15880" max="15880" width="1.7109375" style="2" customWidth="1"/>
    <col min="15881" max="15881" width="11.28515625" style="2" customWidth="1"/>
    <col min="15882" max="15882" width="1.5703125" style="2" customWidth="1"/>
    <col min="15883" max="15883" width="11.140625" style="2" customWidth="1"/>
    <col min="15884" max="15884" width="1.7109375" style="2" customWidth="1"/>
    <col min="15885" max="15885" width="11.28515625" style="2" customWidth="1"/>
    <col min="15886" max="15886" width="1.42578125" style="2" customWidth="1"/>
    <col min="15887" max="15887" width="11.85546875" style="2" customWidth="1"/>
    <col min="15888" max="15888" width="1.28515625" style="2" customWidth="1"/>
    <col min="15889" max="15889" width="13.5703125" style="2" customWidth="1"/>
    <col min="15890" max="15890" width="1.5703125" style="2" customWidth="1"/>
    <col min="15891" max="15891" width="10.85546875" style="2" customWidth="1"/>
    <col min="15892" max="15892" width="1.7109375" style="2" customWidth="1"/>
    <col min="15893" max="15893" width="10.7109375" style="2" customWidth="1"/>
    <col min="15894" max="15894" width="1.5703125" style="2" customWidth="1"/>
    <col min="15895" max="15895" width="10.85546875" style="2" customWidth="1"/>
    <col min="15896" max="15896" width="0.42578125" style="2" customWidth="1"/>
    <col min="15897" max="15897" width="12.28515625" style="2" customWidth="1"/>
    <col min="15898" max="15898" width="12.42578125" style="2" customWidth="1"/>
    <col min="15899" max="15899" width="12.140625" style="2" customWidth="1"/>
    <col min="15900" max="15900" width="10" style="2" customWidth="1"/>
    <col min="15901" max="15901" width="12.5703125" style="2" customWidth="1"/>
    <col min="15902" max="15902" width="11.85546875" style="2" customWidth="1"/>
    <col min="15903" max="15903" width="12" style="2" customWidth="1"/>
    <col min="15904" max="15905" width="11.7109375" style="2" customWidth="1"/>
    <col min="15906" max="16128" width="11.42578125" style="2"/>
    <col min="16129" max="16129" width="2.85546875" style="2" customWidth="1"/>
    <col min="16130" max="16130" width="9.42578125" style="2" customWidth="1"/>
    <col min="16131" max="16131" width="8.7109375" style="2" customWidth="1"/>
    <col min="16132" max="16132" width="2.5703125" style="2" customWidth="1"/>
    <col min="16133" max="16133" width="12" style="2" customWidth="1"/>
    <col min="16134" max="16134" width="1.42578125" style="2" customWidth="1"/>
    <col min="16135" max="16135" width="11.28515625" style="2" customWidth="1"/>
    <col min="16136" max="16136" width="1.7109375" style="2" customWidth="1"/>
    <col min="16137" max="16137" width="11.28515625" style="2" customWidth="1"/>
    <col min="16138" max="16138" width="1.5703125" style="2" customWidth="1"/>
    <col min="16139" max="16139" width="11.140625" style="2" customWidth="1"/>
    <col min="16140" max="16140" width="1.7109375" style="2" customWidth="1"/>
    <col min="16141" max="16141" width="11.28515625" style="2" customWidth="1"/>
    <col min="16142" max="16142" width="1.42578125" style="2" customWidth="1"/>
    <col min="16143" max="16143" width="11.85546875" style="2" customWidth="1"/>
    <col min="16144" max="16144" width="1.28515625" style="2" customWidth="1"/>
    <col min="16145" max="16145" width="13.5703125" style="2" customWidth="1"/>
    <col min="16146" max="16146" width="1.5703125" style="2" customWidth="1"/>
    <col min="16147" max="16147" width="10.85546875" style="2" customWidth="1"/>
    <col min="16148" max="16148" width="1.7109375" style="2" customWidth="1"/>
    <col min="16149" max="16149" width="10.7109375" style="2" customWidth="1"/>
    <col min="16150" max="16150" width="1.5703125" style="2" customWidth="1"/>
    <col min="16151" max="16151" width="10.85546875" style="2" customWidth="1"/>
    <col min="16152" max="16152" width="0.42578125" style="2" customWidth="1"/>
    <col min="16153" max="16153" width="12.28515625" style="2" customWidth="1"/>
    <col min="16154" max="16154" width="12.42578125" style="2" customWidth="1"/>
    <col min="16155" max="16155" width="12.140625" style="2" customWidth="1"/>
    <col min="16156" max="16156" width="10" style="2" customWidth="1"/>
    <col min="16157" max="16157" width="12.5703125" style="2" customWidth="1"/>
    <col min="16158" max="16158" width="11.85546875" style="2" customWidth="1"/>
    <col min="16159" max="16159" width="12" style="2" customWidth="1"/>
    <col min="16160" max="16161" width="11.7109375" style="2" customWidth="1"/>
    <col min="16162" max="16384" width="11.42578125" style="2"/>
  </cols>
  <sheetData>
    <row r="1" spans="1:33" ht="18" customHeight="1" thickBot="1" x14ac:dyDescent="0.35">
      <c r="A1" s="102" t="s">
        <v>32</v>
      </c>
      <c r="B1" s="102"/>
      <c r="G1" s="104" t="s">
        <v>42</v>
      </c>
      <c r="M1" s="32"/>
      <c r="O1" s="32"/>
      <c r="P1" s="552" t="s">
        <v>43</v>
      </c>
      <c r="Q1" s="553"/>
      <c r="R1" s="553"/>
      <c r="Y1" s="105" t="s">
        <v>42</v>
      </c>
      <c r="AD1" s="105" t="s">
        <v>44</v>
      </c>
    </row>
    <row r="2" spans="1:33" ht="15.75" thickBot="1" x14ac:dyDescent="0.3">
      <c r="A2" s="106"/>
      <c r="B2" s="107" t="s">
        <v>45</v>
      </c>
      <c r="C2" s="108" t="s">
        <v>46</v>
      </c>
      <c r="D2" s="554" t="s">
        <v>47</v>
      </c>
      <c r="E2" s="555"/>
      <c r="F2" s="580" t="s">
        <v>48</v>
      </c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  <c r="S2" s="581"/>
      <c r="T2" s="581"/>
      <c r="U2" s="581"/>
      <c r="V2" s="581"/>
      <c r="W2" s="582"/>
      <c r="X2" s="109"/>
      <c r="Y2" s="556" t="s">
        <v>49</v>
      </c>
      <c r="Z2" s="571"/>
      <c r="AA2" s="571"/>
      <c r="AB2" s="571"/>
      <c r="AC2" s="571"/>
      <c r="AD2" s="571"/>
      <c r="AE2" s="571"/>
      <c r="AF2" s="571"/>
      <c r="AG2" s="572"/>
    </row>
    <row r="3" spans="1:33" ht="15" x14ac:dyDescent="0.25">
      <c r="A3" s="110"/>
      <c r="B3" s="111" t="s">
        <v>50</v>
      </c>
      <c r="C3" s="112" t="s">
        <v>51</v>
      </c>
      <c r="D3" s="545" t="s">
        <v>52</v>
      </c>
      <c r="E3" s="546"/>
      <c r="F3" s="537" t="s">
        <v>53</v>
      </c>
      <c r="G3" s="547"/>
      <c r="H3" s="537" t="s">
        <v>54</v>
      </c>
      <c r="I3" s="547"/>
      <c r="J3" s="537" t="s">
        <v>55</v>
      </c>
      <c r="K3" s="547"/>
      <c r="L3" s="537" t="s">
        <v>56</v>
      </c>
      <c r="M3" s="547"/>
      <c r="N3" s="537" t="s">
        <v>57</v>
      </c>
      <c r="O3" s="547"/>
      <c r="P3" s="535" t="s">
        <v>133</v>
      </c>
      <c r="Q3" s="536"/>
      <c r="R3" s="547" t="s">
        <v>58</v>
      </c>
      <c r="S3" s="583"/>
      <c r="T3" s="547" t="s">
        <v>59</v>
      </c>
      <c r="U3" s="584"/>
      <c r="V3" s="585" t="s">
        <v>52</v>
      </c>
      <c r="W3" s="586"/>
      <c r="X3" s="113"/>
      <c r="Y3" s="114" t="s">
        <v>60</v>
      </c>
      <c r="Z3" s="114" t="s">
        <v>61</v>
      </c>
      <c r="AA3" s="114" t="s">
        <v>62</v>
      </c>
      <c r="AB3" s="114" t="s">
        <v>63</v>
      </c>
      <c r="AC3" s="115" t="s">
        <v>64</v>
      </c>
      <c r="AD3" s="116" t="s">
        <v>134</v>
      </c>
      <c r="AE3" s="117" t="s">
        <v>65</v>
      </c>
      <c r="AF3" s="115" t="s">
        <v>66</v>
      </c>
      <c r="AG3" s="118" t="s">
        <v>67</v>
      </c>
    </row>
    <row r="4" spans="1:33" ht="15.75" thickBot="1" x14ac:dyDescent="0.3">
      <c r="A4" s="110"/>
      <c r="B4" s="119"/>
      <c r="C4" s="120">
        <v>45383</v>
      </c>
      <c r="D4" s="121"/>
      <c r="E4" s="122">
        <v>326.61</v>
      </c>
      <c r="F4" s="121"/>
      <c r="G4" s="123">
        <v>289.7</v>
      </c>
      <c r="H4" s="121"/>
      <c r="I4" s="123">
        <v>297.98</v>
      </c>
      <c r="J4" s="121"/>
      <c r="K4" s="123">
        <v>306.26</v>
      </c>
      <c r="L4" s="121"/>
      <c r="M4" s="123">
        <v>314.52999999999997</v>
      </c>
      <c r="N4" s="121"/>
      <c r="O4" s="123">
        <v>322.81</v>
      </c>
      <c r="P4" s="121"/>
      <c r="Q4" s="124">
        <v>326.61</v>
      </c>
      <c r="R4" s="121"/>
      <c r="S4" s="125">
        <v>339.37</v>
      </c>
      <c r="T4" s="121"/>
      <c r="U4" s="125">
        <v>347.64</v>
      </c>
      <c r="V4" s="126"/>
      <c r="W4" s="127">
        <v>355.92</v>
      </c>
      <c r="X4" s="128"/>
      <c r="Y4" s="129"/>
      <c r="Z4" s="129"/>
      <c r="AA4" s="129"/>
      <c r="AB4" s="129"/>
      <c r="AC4" s="130"/>
      <c r="AD4" s="131"/>
      <c r="AE4" s="131"/>
      <c r="AF4" s="130"/>
      <c r="AG4" s="132"/>
    </row>
    <row r="5" spans="1:33" ht="5.25" customHeight="1" x14ac:dyDescent="0.25">
      <c r="A5" s="133"/>
      <c r="B5" s="134"/>
      <c r="C5" s="135"/>
      <c r="D5" s="136"/>
      <c r="E5" s="136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8"/>
      <c r="S5" s="136"/>
      <c r="T5" s="136"/>
      <c r="U5" s="136"/>
      <c r="V5" s="136"/>
      <c r="W5" s="136"/>
      <c r="X5" s="139"/>
      <c r="Y5" s="136"/>
      <c r="Z5" s="136"/>
      <c r="AA5" s="136"/>
      <c r="AB5" s="136"/>
      <c r="AC5" s="136"/>
      <c r="AD5" s="136"/>
      <c r="AE5" s="136"/>
      <c r="AF5" s="136"/>
      <c r="AG5" s="140"/>
    </row>
    <row r="6" spans="1:33" ht="15" customHeight="1" x14ac:dyDescent="0.25">
      <c r="A6" s="568" t="s">
        <v>68</v>
      </c>
      <c r="B6" s="141" t="s">
        <v>69</v>
      </c>
      <c r="C6" s="142">
        <v>8.3000000000000007</v>
      </c>
      <c r="D6" s="143"/>
      <c r="E6" s="144">
        <f>E4*C6*12</f>
        <v>32530.356000000003</v>
      </c>
      <c r="F6" s="145"/>
      <c r="G6" s="146">
        <f>G4*C6*12</f>
        <v>28854.120000000003</v>
      </c>
      <c r="H6" s="145"/>
      <c r="I6" s="146">
        <f>I4*C6*12</f>
        <v>29678.808000000005</v>
      </c>
      <c r="J6" s="145"/>
      <c r="K6" s="146">
        <f>K4*C6*12</f>
        <v>30503.495999999999</v>
      </c>
      <c r="L6" s="145"/>
      <c r="M6" s="146">
        <f>M4*C6*12</f>
        <v>31327.188000000002</v>
      </c>
      <c r="N6" s="145"/>
      <c r="O6" s="146">
        <f>O4*C6*12</f>
        <v>32151.876000000004</v>
      </c>
      <c r="P6" s="145"/>
      <c r="Q6" s="147">
        <f>Q4*C6*12</f>
        <v>32530.356000000003</v>
      </c>
      <c r="R6" s="145"/>
      <c r="S6" s="146">
        <f>S4*C6*12</f>
        <v>33801.252</v>
      </c>
      <c r="T6" s="145"/>
      <c r="U6" s="146">
        <f>U4*C6*12</f>
        <v>34624.944000000003</v>
      </c>
      <c r="V6" s="148"/>
      <c r="W6" s="146">
        <f>W4*C6*12</f>
        <v>35449.632000000005</v>
      </c>
      <c r="X6" s="139"/>
      <c r="Y6" s="149">
        <f>G6-E6</f>
        <v>-3676.2360000000008</v>
      </c>
      <c r="Z6" s="149">
        <f>I6-E6</f>
        <v>-2851.5479999999989</v>
      </c>
      <c r="AA6" s="149">
        <f>K6-E6</f>
        <v>-2026.8600000000042</v>
      </c>
      <c r="AB6" s="149">
        <f>M6-E6</f>
        <v>-1203.1680000000015</v>
      </c>
      <c r="AC6" s="149">
        <f>O6-E6</f>
        <v>-378.47999999999956</v>
      </c>
      <c r="AD6" s="149">
        <f>Q6-E6</f>
        <v>0</v>
      </c>
      <c r="AE6" s="149">
        <f>S6-E6</f>
        <v>1270.895999999997</v>
      </c>
      <c r="AF6" s="149">
        <f>U6-E6</f>
        <v>2094.5879999999997</v>
      </c>
      <c r="AG6" s="150">
        <f>W6-E6</f>
        <v>2919.2760000000017</v>
      </c>
    </row>
    <row r="7" spans="1:33" ht="15" x14ac:dyDescent="0.25">
      <c r="A7" s="569"/>
      <c r="B7" s="141" t="s">
        <v>70</v>
      </c>
      <c r="C7" s="142">
        <v>9.6999999999999993</v>
      </c>
      <c r="D7" s="143"/>
      <c r="E7" s="144">
        <f>E4*C7*12</f>
        <v>38017.403999999995</v>
      </c>
      <c r="F7" s="151"/>
      <c r="G7" s="152">
        <f>G4*C7*12</f>
        <v>33721.079999999994</v>
      </c>
      <c r="H7" s="151"/>
      <c r="I7" s="152">
        <f>I4*C7*12</f>
        <v>34684.872000000003</v>
      </c>
      <c r="J7" s="151"/>
      <c r="K7" s="152">
        <f>K4*C7*12</f>
        <v>35648.663999999997</v>
      </c>
      <c r="L7" s="151"/>
      <c r="M7" s="152">
        <f>M4*C7*12</f>
        <v>36611.291999999994</v>
      </c>
      <c r="N7" s="151"/>
      <c r="O7" s="152">
        <f>O4*C7*12</f>
        <v>37575.083999999995</v>
      </c>
      <c r="P7" s="151"/>
      <c r="Q7" s="153">
        <f>Q4*C7*12</f>
        <v>38017.403999999995</v>
      </c>
      <c r="R7" s="154"/>
      <c r="S7" s="155">
        <f>S4*C7*12</f>
        <v>39502.667999999998</v>
      </c>
      <c r="T7" s="154"/>
      <c r="U7" s="155">
        <f>U4*C7*12</f>
        <v>40465.295999999995</v>
      </c>
      <c r="V7" s="156"/>
      <c r="W7" s="155">
        <f>W4*C7*12</f>
        <v>41429.088000000003</v>
      </c>
      <c r="X7" s="139"/>
      <c r="Y7" s="157">
        <f>G7-E7</f>
        <v>-4296.3240000000005</v>
      </c>
      <c r="Z7" s="157">
        <f>G7-E7</f>
        <v>-4296.3240000000005</v>
      </c>
      <c r="AA7" s="157">
        <f>K7-E7</f>
        <v>-2368.739999999998</v>
      </c>
      <c r="AB7" s="157">
        <f>M7-E7</f>
        <v>-1406.112000000001</v>
      </c>
      <c r="AC7" s="157">
        <f>O7-E7</f>
        <v>-442.31999999999971</v>
      </c>
      <c r="AD7" s="157">
        <f>Q7-E7</f>
        <v>0</v>
      </c>
      <c r="AE7" s="157">
        <f>S7-E7</f>
        <v>1485.2640000000029</v>
      </c>
      <c r="AF7" s="157">
        <f>U7-E7</f>
        <v>2447.8919999999998</v>
      </c>
      <c r="AG7" s="158">
        <f>W7-E7</f>
        <v>3411.6840000000084</v>
      </c>
    </row>
    <row r="8" spans="1:33" ht="15.75" thickBot="1" x14ac:dyDescent="0.3">
      <c r="A8" s="570"/>
      <c r="B8" s="159" t="s">
        <v>71</v>
      </c>
      <c r="C8" s="160">
        <v>24</v>
      </c>
      <c r="D8" s="161"/>
      <c r="E8" s="162">
        <f>E4*C8*12</f>
        <v>94063.680000000008</v>
      </c>
      <c r="F8" s="163"/>
      <c r="G8" s="164">
        <f>G4*C8*12</f>
        <v>83433.599999999991</v>
      </c>
      <c r="H8" s="163"/>
      <c r="I8" s="164">
        <f>I4*C8*12</f>
        <v>85818.240000000005</v>
      </c>
      <c r="J8" s="163"/>
      <c r="K8" s="164">
        <f>K4*C8*12</f>
        <v>88202.880000000005</v>
      </c>
      <c r="L8" s="163"/>
      <c r="M8" s="164">
        <f>M4*C8*12</f>
        <v>90584.639999999985</v>
      </c>
      <c r="N8" s="163"/>
      <c r="O8" s="164">
        <f>O4*C8*12</f>
        <v>92969.279999999999</v>
      </c>
      <c r="P8" s="163"/>
      <c r="Q8" s="164">
        <f>Q4*C8*12</f>
        <v>94063.680000000008</v>
      </c>
      <c r="R8" s="165"/>
      <c r="S8" s="166">
        <f>S4*C8*12</f>
        <v>97738.559999999998</v>
      </c>
      <c r="T8" s="167"/>
      <c r="U8" s="168">
        <f>U4*C8*12</f>
        <v>100120.32000000001</v>
      </c>
      <c r="V8" s="165"/>
      <c r="W8" s="166">
        <f>W4*C8*12</f>
        <v>102504.95999999999</v>
      </c>
      <c r="X8" s="169"/>
      <c r="Y8" s="170">
        <f>G8-E8</f>
        <v>-10630.080000000016</v>
      </c>
      <c r="Z8" s="170">
        <f>I8-E8</f>
        <v>-8245.4400000000023</v>
      </c>
      <c r="AA8" s="170">
        <f>K8-E8</f>
        <v>-5860.8000000000029</v>
      </c>
      <c r="AB8" s="170">
        <f>M8-E8</f>
        <v>-3479.0400000000227</v>
      </c>
      <c r="AC8" s="170">
        <f>O8-E8</f>
        <v>-1094.4000000000087</v>
      </c>
      <c r="AD8" s="170">
        <f>Q8-E8</f>
        <v>0</v>
      </c>
      <c r="AE8" s="170">
        <f>S8-E8</f>
        <v>3674.8799999999901</v>
      </c>
      <c r="AF8" s="170">
        <f>U8-E8</f>
        <v>6056.6399999999994</v>
      </c>
      <c r="AG8" s="171">
        <f>W8-E8</f>
        <v>8441.2799999999843</v>
      </c>
    </row>
    <row r="9" spans="1:33" ht="15.75" thickBot="1" x14ac:dyDescent="0.3">
      <c r="A9" s="172"/>
      <c r="B9" s="111"/>
      <c r="C9" s="173"/>
      <c r="D9" s="174"/>
      <c r="E9" s="175"/>
      <c r="F9" s="103"/>
      <c r="G9" s="176"/>
      <c r="H9" s="103"/>
      <c r="I9" s="176"/>
      <c r="J9" s="103"/>
      <c r="K9" s="176"/>
      <c r="L9" s="103"/>
      <c r="M9" s="176"/>
      <c r="N9" s="103"/>
      <c r="O9" s="176"/>
      <c r="P9" s="103"/>
      <c r="Q9" s="176"/>
      <c r="R9" s="177"/>
      <c r="S9" s="178"/>
      <c r="T9" s="179"/>
      <c r="U9" s="178"/>
      <c r="V9" s="179"/>
      <c r="W9" s="178"/>
      <c r="X9" s="180"/>
      <c r="Y9" s="181">
        <f t="shared" ref="Y9:AG9" si="0">SUM(Y6:Y8)</f>
        <v>-18602.640000000018</v>
      </c>
      <c r="Z9" s="181">
        <f t="shared" si="0"/>
        <v>-15393.312000000002</v>
      </c>
      <c r="AA9" s="181">
        <f t="shared" si="0"/>
        <v>-10256.400000000005</v>
      </c>
      <c r="AB9" s="181">
        <f t="shared" si="0"/>
        <v>-6088.3200000000252</v>
      </c>
      <c r="AC9" s="181">
        <f t="shared" si="0"/>
        <v>-1915.200000000008</v>
      </c>
      <c r="AD9" s="181">
        <f t="shared" si="0"/>
        <v>0</v>
      </c>
      <c r="AE9" s="182">
        <f t="shared" si="0"/>
        <v>6431.03999999999</v>
      </c>
      <c r="AF9" s="182">
        <f t="shared" si="0"/>
        <v>10599.119999999999</v>
      </c>
      <c r="AG9" s="183">
        <f t="shared" si="0"/>
        <v>14772.239999999994</v>
      </c>
    </row>
    <row r="10" spans="1:33" ht="15" x14ac:dyDescent="0.25">
      <c r="A10" s="578" t="s">
        <v>72</v>
      </c>
      <c r="B10" s="184" t="s">
        <v>73</v>
      </c>
      <c r="C10" s="185">
        <v>18.8</v>
      </c>
      <c r="D10" s="186"/>
      <c r="E10" s="187">
        <f>E4*C10*12</f>
        <v>73683.216000000015</v>
      </c>
      <c r="F10" s="188"/>
      <c r="G10" s="189">
        <f>G4*C10*12</f>
        <v>65356.319999999992</v>
      </c>
      <c r="H10" s="188"/>
      <c r="I10" s="189">
        <f>I4*C10*12</f>
        <v>67224.288</v>
      </c>
      <c r="J10" s="188"/>
      <c r="K10" s="189">
        <f>K4*C10*12</f>
        <v>69092.255999999994</v>
      </c>
      <c r="L10" s="188"/>
      <c r="M10" s="189">
        <f>M4*C10*12</f>
        <v>70957.967999999993</v>
      </c>
      <c r="N10" s="188"/>
      <c r="O10" s="189">
        <f>O4*C10*12</f>
        <v>72825.936000000002</v>
      </c>
      <c r="P10" s="188"/>
      <c r="Q10" s="189">
        <f>Q4*C10*12</f>
        <v>73683.216000000015</v>
      </c>
      <c r="R10" s="188"/>
      <c r="S10" s="189">
        <f>S4*C10*12</f>
        <v>76561.872000000003</v>
      </c>
      <c r="T10" s="188"/>
      <c r="U10" s="189">
        <f>U4*C10*12</f>
        <v>78427.584000000003</v>
      </c>
      <c r="V10" s="188"/>
      <c r="W10" s="190">
        <f>W4*C10*12</f>
        <v>80295.551999999996</v>
      </c>
      <c r="X10" s="191"/>
      <c r="Y10" s="192">
        <f t="shared" ref="Y10:Y22" si="1">G10-E10</f>
        <v>-8326.8960000000225</v>
      </c>
      <c r="Z10" s="192">
        <f t="shared" ref="Z10:Z22" si="2">I10-E10</f>
        <v>-6458.9280000000144</v>
      </c>
      <c r="AA10" s="192">
        <f t="shared" ref="AA10:AA22" si="3">K10-E10</f>
        <v>-4590.960000000021</v>
      </c>
      <c r="AB10" s="192">
        <f t="shared" ref="AB10:AB22" si="4">M10-E10</f>
        <v>-2725.2480000000214</v>
      </c>
      <c r="AC10" s="192">
        <f>O10-E10</f>
        <v>-857.28000000001339</v>
      </c>
      <c r="AD10" s="192">
        <f t="shared" ref="AD10:AD22" si="5">Q10-E10</f>
        <v>0</v>
      </c>
      <c r="AE10" s="193">
        <f t="shared" ref="AE10:AE22" si="6">S10-E10</f>
        <v>2878.6559999999881</v>
      </c>
      <c r="AF10" s="193">
        <f t="shared" ref="AF10:AF22" si="7">U10-E10</f>
        <v>4744.3679999999877</v>
      </c>
      <c r="AG10" s="194">
        <f t="shared" ref="AG10:AG22" si="8">W10-E10</f>
        <v>6612.3359999999811</v>
      </c>
    </row>
    <row r="11" spans="1:33" ht="15" x14ac:dyDescent="0.25">
      <c r="A11" s="579"/>
      <c r="B11" s="141" t="s">
        <v>74</v>
      </c>
      <c r="C11" s="195">
        <v>35.5</v>
      </c>
      <c r="D11" s="143"/>
      <c r="E11" s="144">
        <f>E4*C11*12</f>
        <v>139135.86000000002</v>
      </c>
      <c r="F11" s="145"/>
      <c r="G11" s="146">
        <f>G4*C11*12</f>
        <v>123412.20000000001</v>
      </c>
      <c r="H11" s="145"/>
      <c r="I11" s="146">
        <f>I4*C11*12</f>
        <v>126939.48000000001</v>
      </c>
      <c r="J11" s="145"/>
      <c r="K11" s="146">
        <f>K4*C11*12</f>
        <v>130466.76</v>
      </c>
      <c r="L11" s="145"/>
      <c r="M11" s="146">
        <f>M4*C11*12</f>
        <v>133989.77999999997</v>
      </c>
      <c r="N11" s="145"/>
      <c r="O11" s="146">
        <f>O4*C11*12</f>
        <v>137517.06</v>
      </c>
      <c r="P11" s="145"/>
      <c r="Q11" s="146">
        <f>Q4*C11*12</f>
        <v>139135.86000000002</v>
      </c>
      <c r="R11" s="145"/>
      <c r="S11" s="146">
        <f>S4*C11*12</f>
        <v>144571.62</v>
      </c>
      <c r="T11" s="145"/>
      <c r="U11" s="146">
        <f>U4*C11*12</f>
        <v>148094.63999999998</v>
      </c>
      <c r="V11" s="145"/>
      <c r="W11" s="196">
        <f>W4*C11*12</f>
        <v>151621.91999999998</v>
      </c>
      <c r="X11" s="197"/>
      <c r="Y11" s="198">
        <f t="shared" si="1"/>
        <v>-15723.660000000003</v>
      </c>
      <c r="Z11" s="198">
        <f t="shared" si="2"/>
        <v>-12196.380000000005</v>
      </c>
      <c r="AA11" s="198">
        <f t="shared" si="3"/>
        <v>-8669.1000000000204</v>
      </c>
      <c r="AB11" s="198">
        <f t="shared" si="4"/>
        <v>-5146.0800000000454</v>
      </c>
      <c r="AC11" s="198">
        <f>O11-E11</f>
        <v>-1618.8000000000175</v>
      </c>
      <c r="AD11" s="198">
        <f t="shared" si="5"/>
        <v>0</v>
      </c>
      <c r="AE11" s="149">
        <f t="shared" si="6"/>
        <v>5435.7599999999802</v>
      </c>
      <c r="AF11" s="149">
        <f t="shared" si="7"/>
        <v>8958.7799999999697</v>
      </c>
      <c r="AG11" s="150">
        <f t="shared" si="8"/>
        <v>12486.059999999969</v>
      </c>
    </row>
    <row r="12" spans="1:33" ht="15" x14ac:dyDescent="0.25">
      <c r="A12" s="579"/>
      <c r="B12" s="141" t="s">
        <v>75</v>
      </c>
      <c r="C12" s="195">
        <v>14</v>
      </c>
      <c r="D12" s="143"/>
      <c r="E12" s="144">
        <f>E4*C12*12</f>
        <v>54870.479999999996</v>
      </c>
      <c r="F12" s="145"/>
      <c r="G12" s="146">
        <f>G4*C12*12</f>
        <v>48669.599999999999</v>
      </c>
      <c r="H12" s="145"/>
      <c r="I12" s="146">
        <f>I4*C12*12</f>
        <v>50060.639999999999</v>
      </c>
      <c r="J12" s="145"/>
      <c r="K12" s="146">
        <f>K4*C12*12</f>
        <v>51451.679999999993</v>
      </c>
      <c r="L12" s="145"/>
      <c r="M12" s="146">
        <f>M4*C12*12</f>
        <v>52841.04</v>
      </c>
      <c r="N12" s="145"/>
      <c r="O12" s="146">
        <f>O4*C12*12</f>
        <v>54232.08</v>
      </c>
      <c r="P12" s="145"/>
      <c r="Q12" s="146">
        <f>Q4*C12*12</f>
        <v>54870.479999999996</v>
      </c>
      <c r="R12" s="145"/>
      <c r="S12" s="146">
        <f>S4*C12*12</f>
        <v>57014.16</v>
      </c>
      <c r="T12" s="145"/>
      <c r="U12" s="146">
        <f>U4*C12*12</f>
        <v>58403.520000000004</v>
      </c>
      <c r="V12" s="145"/>
      <c r="W12" s="196">
        <f>W4*C12*12</f>
        <v>59794.559999999998</v>
      </c>
      <c r="X12" s="197"/>
      <c r="Y12" s="198">
        <f t="shared" si="1"/>
        <v>-6200.8799999999974</v>
      </c>
      <c r="Z12" s="198">
        <f t="shared" si="2"/>
        <v>-4809.8399999999965</v>
      </c>
      <c r="AA12" s="198">
        <f t="shared" si="3"/>
        <v>-3418.8000000000029</v>
      </c>
      <c r="AB12" s="198">
        <f t="shared" si="4"/>
        <v>-2029.4399999999951</v>
      </c>
      <c r="AC12" s="198">
        <f>O12-E12</f>
        <v>-638.39999999999418</v>
      </c>
      <c r="AD12" s="198">
        <f t="shared" si="5"/>
        <v>0</v>
      </c>
      <c r="AE12" s="149">
        <f t="shared" si="6"/>
        <v>2143.6800000000076</v>
      </c>
      <c r="AF12" s="149">
        <f t="shared" si="7"/>
        <v>3533.0400000000081</v>
      </c>
      <c r="AG12" s="150">
        <f t="shared" si="8"/>
        <v>4924.0800000000017</v>
      </c>
    </row>
    <row r="13" spans="1:33" ht="15" x14ac:dyDescent="0.25">
      <c r="A13" s="579"/>
      <c r="B13" s="141" t="s">
        <v>76</v>
      </c>
      <c r="C13" s="195">
        <v>0</v>
      </c>
      <c r="D13" s="143"/>
      <c r="E13" s="144">
        <f>E4*C13*12</f>
        <v>0</v>
      </c>
      <c r="F13" s="145"/>
      <c r="G13" s="146">
        <f>G4*C13*12</f>
        <v>0</v>
      </c>
      <c r="H13" s="145"/>
      <c r="I13" s="146">
        <f>I4*C13*12</f>
        <v>0</v>
      </c>
      <c r="J13" s="145"/>
      <c r="K13" s="146">
        <f>K4*C13*12</f>
        <v>0</v>
      </c>
      <c r="L13" s="145"/>
      <c r="M13" s="146">
        <f>M4*C13*12</f>
        <v>0</v>
      </c>
      <c r="N13" s="145"/>
      <c r="O13" s="146">
        <f>O4*C13*12</f>
        <v>0</v>
      </c>
      <c r="P13" s="145"/>
      <c r="Q13" s="146">
        <f>Q4*C13*12</f>
        <v>0</v>
      </c>
      <c r="R13" s="145"/>
      <c r="S13" s="146">
        <f>S4*C13*12</f>
        <v>0</v>
      </c>
      <c r="T13" s="145"/>
      <c r="U13" s="146">
        <f>U4*C13*12</f>
        <v>0</v>
      </c>
      <c r="V13" s="145"/>
      <c r="W13" s="196">
        <f>W4*C13*12</f>
        <v>0</v>
      </c>
      <c r="X13" s="197"/>
      <c r="Y13" s="198">
        <f t="shared" si="1"/>
        <v>0</v>
      </c>
      <c r="Z13" s="198">
        <f t="shared" si="2"/>
        <v>0</v>
      </c>
      <c r="AA13" s="198">
        <f t="shared" si="3"/>
        <v>0</v>
      </c>
      <c r="AB13" s="198">
        <f t="shared" si="4"/>
        <v>0</v>
      </c>
      <c r="AC13" s="198">
        <f>O13-E13</f>
        <v>0</v>
      </c>
      <c r="AD13" s="198">
        <f t="shared" si="5"/>
        <v>0</v>
      </c>
      <c r="AE13" s="149">
        <f t="shared" si="6"/>
        <v>0</v>
      </c>
      <c r="AF13" s="149">
        <f t="shared" si="7"/>
        <v>0</v>
      </c>
      <c r="AG13" s="150">
        <f t="shared" si="8"/>
        <v>0</v>
      </c>
    </row>
    <row r="14" spans="1:33" ht="15" x14ac:dyDescent="0.25">
      <c r="A14" s="579"/>
      <c r="B14" s="199" t="s">
        <v>77</v>
      </c>
      <c r="C14" s="200">
        <v>23</v>
      </c>
      <c r="D14" s="201"/>
      <c r="E14" s="202">
        <f>E4*C14*12</f>
        <v>90144.360000000015</v>
      </c>
      <c r="F14" s="203"/>
      <c r="G14" s="146">
        <f>G4*C14*12</f>
        <v>79957.2</v>
      </c>
      <c r="H14" s="203"/>
      <c r="I14" s="146">
        <f>I4*C14*12</f>
        <v>82242.48000000001</v>
      </c>
      <c r="J14" s="203"/>
      <c r="K14" s="146">
        <f>K4*C14*12</f>
        <v>84527.76</v>
      </c>
      <c r="L14" s="203"/>
      <c r="M14" s="146">
        <f>M4*C14*12</f>
        <v>86810.28</v>
      </c>
      <c r="N14" s="203"/>
      <c r="O14" s="204">
        <f>O4*C14*12</f>
        <v>89095.56</v>
      </c>
      <c r="P14" s="203"/>
      <c r="Q14" s="204">
        <f>Q4*C14*12</f>
        <v>90144.360000000015</v>
      </c>
      <c r="R14" s="203"/>
      <c r="S14" s="204">
        <f>S4*C14*12</f>
        <v>93666.12</v>
      </c>
      <c r="T14" s="203"/>
      <c r="U14" s="204">
        <f>U4*C14*12</f>
        <v>95948.639999999985</v>
      </c>
      <c r="V14" s="203"/>
      <c r="W14" s="205">
        <f>W4*C14*12</f>
        <v>98233.920000000013</v>
      </c>
      <c r="X14" s="180"/>
      <c r="Y14" s="198">
        <f t="shared" si="1"/>
        <v>-10187.160000000018</v>
      </c>
      <c r="Z14" s="198">
        <f t="shared" si="2"/>
        <v>-7901.8800000000047</v>
      </c>
      <c r="AA14" s="198">
        <f t="shared" si="3"/>
        <v>-5616.6000000000204</v>
      </c>
      <c r="AB14" s="198">
        <f t="shared" si="4"/>
        <v>-3334.0800000000163</v>
      </c>
      <c r="AC14" s="198">
        <f>O14-E14</f>
        <v>-1048.8000000000175</v>
      </c>
      <c r="AD14" s="198">
        <f t="shared" si="5"/>
        <v>0</v>
      </c>
      <c r="AE14" s="149">
        <f t="shared" si="6"/>
        <v>3521.7599999999802</v>
      </c>
      <c r="AF14" s="149">
        <f t="shared" si="7"/>
        <v>5804.2799999999697</v>
      </c>
      <c r="AG14" s="150">
        <f t="shared" si="8"/>
        <v>8089.5599999999977</v>
      </c>
    </row>
    <row r="15" spans="1:33" ht="15" x14ac:dyDescent="0.25">
      <c r="A15" s="579"/>
      <c r="B15" s="141" t="s">
        <v>78</v>
      </c>
      <c r="C15" s="195">
        <v>11</v>
      </c>
      <c r="D15" s="143"/>
      <c r="E15" s="144">
        <f>E4*C15*12</f>
        <v>43112.520000000004</v>
      </c>
      <c r="F15" s="145"/>
      <c r="G15" s="146">
        <f>G4*C15*12</f>
        <v>38240.399999999994</v>
      </c>
      <c r="H15" s="145"/>
      <c r="I15" s="146">
        <f>I4*C15*12</f>
        <v>39333.360000000001</v>
      </c>
      <c r="J15" s="145"/>
      <c r="K15" s="146">
        <f>K4*C15*12</f>
        <v>40426.319999999992</v>
      </c>
      <c r="L15" s="145"/>
      <c r="M15" s="146">
        <f>M4*C15*12</f>
        <v>41517.96</v>
      </c>
      <c r="N15" s="145"/>
      <c r="O15" s="146">
        <f>O4*C15*12</f>
        <v>42610.92</v>
      </c>
      <c r="P15" s="145"/>
      <c r="Q15" s="146">
        <f>Q4*C15*12</f>
        <v>43112.520000000004</v>
      </c>
      <c r="R15" s="145"/>
      <c r="S15" s="146">
        <f>S4*C15*12</f>
        <v>44796.840000000004</v>
      </c>
      <c r="T15" s="145"/>
      <c r="U15" s="146">
        <f>U4*C15*12</f>
        <v>45888.479999999996</v>
      </c>
      <c r="V15" s="145"/>
      <c r="W15" s="196">
        <f>W4*C15*12</f>
        <v>46981.440000000002</v>
      </c>
      <c r="X15" s="197"/>
      <c r="Y15" s="198">
        <f t="shared" si="1"/>
        <v>-4872.1200000000099</v>
      </c>
      <c r="Z15" s="198">
        <f t="shared" si="2"/>
        <v>-3779.1600000000035</v>
      </c>
      <c r="AA15" s="198">
        <f t="shared" si="3"/>
        <v>-2686.2000000000116</v>
      </c>
      <c r="AB15" s="198">
        <f t="shared" si="4"/>
        <v>-1594.5600000000049</v>
      </c>
      <c r="AC15" s="198">
        <f t="shared" ref="AC15:AC22" si="9">O15-E15</f>
        <v>-501.60000000000582</v>
      </c>
      <c r="AD15" s="198">
        <f t="shared" si="5"/>
        <v>0</v>
      </c>
      <c r="AE15" s="149">
        <f t="shared" si="6"/>
        <v>1684.3199999999997</v>
      </c>
      <c r="AF15" s="149">
        <f t="shared" si="7"/>
        <v>2775.9599999999919</v>
      </c>
      <c r="AG15" s="150">
        <f t="shared" si="8"/>
        <v>3868.9199999999983</v>
      </c>
    </row>
    <row r="16" spans="1:33" ht="15" x14ac:dyDescent="0.25">
      <c r="A16" s="579"/>
      <c r="B16" s="199" t="s">
        <v>79</v>
      </c>
      <c r="C16" s="200">
        <v>5</v>
      </c>
      <c r="D16" s="201"/>
      <c r="E16" s="202">
        <f>E4*C16*12</f>
        <v>19596.600000000002</v>
      </c>
      <c r="F16" s="203"/>
      <c r="G16" s="146">
        <f>G4*C16*12</f>
        <v>17382</v>
      </c>
      <c r="H16" s="203"/>
      <c r="I16" s="146">
        <f>I4*C16*12</f>
        <v>17878.800000000003</v>
      </c>
      <c r="J16" s="203"/>
      <c r="K16" s="146">
        <f>K4*C16*12</f>
        <v>18375.599999999999</v>
      </c>
      <c r="L16" s="203"/>
      <c r="M16" s="146">
        <f>M4*C16*12</f>
        <v>18871.8</v>
      </c>
      <c r="N16" s="203"/>
      <c r="O16" s="204">
        <f>O4*C16*12</f>
        <v>19368.599999999999</v>
      </c>
      <c r="P16" s="203"/>
      <c r="Q16" s="204">
        <f>Q4*C16*12</f>
        <v>19596.600000000002</v>
      </c>
      <c r="R16" s="203"/>
      <c r="S16" s="204">
        <f>S4*C16*12</f>
        <v>20362.199999999997</v>
      </c>
      <c r="T16" s="203"/>
      <c r="U16" s="204">
        <f>U4*C16*12</f>
        <v>20858.399999999998</v>
      </c>
      <c r="V16" s="203"/>
      <c r="W16" s="205">
        <f>W4*C16*12</f>
        <v>21355.200000000001</v>
      </c>
      <c r="X16" s="180"/>
      <c r="Y16" s="198">
        <f t="shared" si="1"/>
        <v>-2214.6000000000022</v>
      </c>
      <c r="Z16" s="198">
        <f t="shared" si="2"/>
        <v>-1717.7999999999993</v>
      </c>
      <c r="AA16" s="198">
        <f t="shared" si="3"/>
        <v>-1221.0000000000036</v>
      </c>
      <c r="AB16" s="198">
        <f t="shared" si="4"/>
        <v>-724.80000000000291</v>
      </c>
      <c r="AC16" s="198">
        <f t="shared" si="9"/>
        <v>-228.00000000000364</v>
      </c>
      <c r="AD16" s="198">
        <f t="shared" si="5"/>
        <v>0</v>
      </c>
      <c r="AE16" s="149">
        <f t="shared" si="6"/>
        <v>765.59999999999491</v>
      </c>
      <c r="AF16" s="149">
        <f t="shared" si="7"/>
        <v>1261.7999999999956</v>
      </c>
      <c r="AG16" s="150">
        <f t="shared" si="8"/>
        <v>1758.5999999999985</v>
      </c>
    </row>
    <row r="17" spans="1:33" ht="15" x14ac:dyDescent="0.25">
      <c r="A17" s="579"/>
      <c r="B17" s="141" t="s">
        <v>80</v>
      </c>
      <c r="C17" s="195">
        <v>28.2</v>
      </c>
      <c r="D17" s="143"/>
      <c r="E17" s="144">
        <f>E4*C17*12</f>
        <v>110524.82399999999</v>
      </c>
      <c r="F17" s="145"/>
      <c r="G17" s="146">
        <f>G4*C17*12</f>
        <v>98034.479999999981</v>
      </c>
      <c r="H17" s="145"/>
      <c r="I17" s="146">
        <f>I4*C17*12</f>
        <v>100836.432</v>
      </c>
      <c r="J17" s="145"/>
      <c r="K17" s="146">
        <f>K4*C17*12</f>
        <v>103638.38399999999</v>
      </c>
      <c r="L17" s="145"/>
      <c r="M17" s="146">
        <f>M4*C17*12</f>
        <v>106436.95199999999</v>
      </c>
      <c r="N17" s="145"/>
      <c r="O17" s="146">
        <f>O4*C17*12</f>
        <v>109238.90400000001</v>
      </c>
      <c r="P17" s="145"/>
      <c r="Q17" s="146">
        <f>Q4*C17*12</f>
        <v>110524.82399999999</v>
      </c>
      <c r="R17" s="145"/>
      <c r="S17" s="146">
        <f>S4*C17*12</f>
        <v>114842.808</v>
      </c>
      <c r="T17" s="145"/>
      <c r="U17" s="146">
        <f>U4*C17*12</f>
        <v>117641.37599999999</v>
      </c>
      <c r="V17" s="145"/>
      <c r="W17" s="196">
        <f>W4*C17*12</f>
        <v>120443.32799999999</v>
      </c>
      <c r="X17" s="197"/>
      <c r="Y17" s="198">
        <f t="shared" si="1"/>
        <v>-12490.344000000012</v>
      </c>
      <c r="Z17" s="198">
        <f t="shared" si="2"/>
        <v>-9688.3919999999925</v>
      </c>
      <c r="AA17" s="198">
        <f t="shared" si="3"/>
        <v>-6886.4400000000023</v>
      </c>
      <c r="AB17" s="198">
        <f t="shared" si="4"/>
        <v>-4087.872000000003</v>
      </c>
      <c r="AC17" s="198">
        <f t="shared" si="9"/>
        <v>-1285.9199999999837</v>
      </c>
      <c r="AD17" s="198">
        <f t="shared" si="5"/>
        <v>0</v>
      </c>
      <c r="AE17" s="149">
        <f t="shared" si="6"/>
        <v>4317.9840000000113</v>
      </c>
      <c r="AF17" s="149">
        <f t="shared" si="7"/>
        <v>7116.551999999996</v>
      </c>
      <c r="AG17" s="150">
        <f t="shared" si="8"/>
        <v>9918.5040000000008</v>
      </c>
    </row>
    <row r="18" spans="1:33" ht="15" x14ac:dyDescent="0.25">
      <c r="A18" s="579"/>
      <c r="B18" s="199" t="s">
        <v>81</v>
      </c>
      <c r="C18" s="200">
        <v>19.7</v>
      </c>
      <c r="D18" s="201"/>
      <c r="E18" s="202">
        <f>E4*C18*12</f>
        <v>77210.603999999992</v>
      </c>
      <c r="F18" s="203"/>
      <c r="G18" s="146">
        <f>G4*C18*12</f>
        <v>68485.079999999987</v>
      </c>
      <c r="H18" s="203"/>
      <c r="I18" s="146">
        <f>I4*C18*12</f>
        <v>70442.472000000009</v>
      </c>
      <c r="J18" s="203"/>
      <c r="K18" s="146">
        <f>K4*C18*12</f>
        <v>72399.863999999987</v>
      </c>
      <c r="L18" s="203"/>
      <c r="M18" s="146">
        <f>M4*C18*12</f>
        <v>74354.891999999993</v>
      </c>
      <c r="N18" s="203"/>
      <c r="O18" s="204">
        <f>O4*C18*12</f>
        <v>76312.284</v>
      </c>
      <c r="P18" s="203"/>
      <c r="Q18" s="204">
        <f>Q4*C18*12</f>
        <v>77210.603999999992</v>
      </c>
      <c r="R18" s="203"/>
      <c r="S18" s="204">
        <f>S4*C18*12</f>
        <v>80227.067999999999</v>
      </c>
      <c r="T18" s="203"/>
      <c r="U18" s="204">
        <f>U4*C18*12</f>
        <v>82182.09599999999</v>
      </c>
      <c r="V18" s="203"/>
      <c r="W18" s="205">
        <f>W4*C18*12</f>
        <v>84139.487999999998</v>
      </c>
      <c r="X18" s="180"/>
      <c r="Y18" s="206">
        <f t="shared" si="1"/>
        <v>-8725.5240000000049</v>
      </c>
      <c r="Z18" s="206">
        <f t="shared" si="2"/>
        <v>-6768.1319999999832</v>
      </c>
      <c r="AA18" s="206">
        <f t="shared" si="3"/>
        <v>-4810.7400000000052</v>
      </c>
      <c r="AB18" s="206">
        <f t="shared" si="4"/>
        <v>-2855.7119999999995</v>
      </c>
      <c r="AC18" s="198">
        <f t="shared" si="9"/>
        <v>-898.31999999999243</v>
      </c>
      <c r="AD18" s="206">
        <f t="shared" si="5"/>
        <v>0</v>
      </c>
      <c r="AE18" s="207">
        <f t="shared" si="6"/>
        <v>3016.4640000000072</v>
      </c>
      <c r="AF18" s="207">
        <f t="shared" si="7"/>
        <v>4971.4919999999984</v>
      </c>
      <c r="AG18" s="208">
        <f t="shared" si="8"/>
        <v>6928.8840000000055</v>
      </c>
    </row>
    <row r="19" spans="1:33" ht="15" x14ac:dyDescent="0.25">
      <c r="A19" s="579"/>
      <c r="B19" s="141" t="s">
        <v>82</v>
      </c>
      <c r="C19" s="195">
        <v>15</v>
      </c>
      <c r="D19" s="143"/>
      <c r="E19" s="144">
        <f>E4*C19*12</f>
        <v>58789.8</v>
      </c>
      <c r="F19" s="145"/>
      <c r="G19" s="146">
        <f>G4*C19*12</f>
        <v>52146</v>
      </c>
      <c r="H19" s="145"/>
      <c r="I19" s="146">
        <f>I4*C19*12</f>
        <v>53636.400000000009</v>
      </c>
      <c r="J19" s="145"/>
      <c r="K19" s="146">
        <f>K4*C19*12</f>
        <v>55126.799999999996</v>
      </c>
      <c r="L19" s="145"/>
      <c r="M19" s="146">
        <f>M4*C19*12</f>
        <v>56615.399999999994</v>
      </c>
      <c r="N19" s="145"/>
      <c r="O19" s="146">
        <f>O4*C19*12</f>
        <v>58105.799999999996</v>
      </c>
      <c r="P19" s="145"/>
      <c r="Q19" s="146">
        <f>Q4*C19*12</f>
        <v>58789.8</v>
      </c>
      <c r="R19" s="145"/>
      <c r="S19" s="146">
        <f>S4*C19*12</f>
        <v>61086.600000000006</v>
      </c>
      <c r="T19" s="145"/>
      <c r="U19" s="146">
        <f>U4*C19*12</f>
        <v>62575.199999999997</v>
      </c>
      <c r="V19" s="145"/>
      <c r="W19" s="196">
        <f>W4*C19*12</f>
        <v>64065.600000000006</v>
      </c>
      <c r="X19" s="197"/>
      <c r="Y19" s="198">
        <f t="shared" si="1"/>
        <v>-6643.8000000000029</v>
      </c>
      <c r="Z19" s="198">
        <f t="shared" si="2"/>
        <v>-5153.3999999999942</v>
      </c>
      <c r="AA19" s="198">
        <f t="shared" si="3"/>
        <v>-3663.0000000000073</v>
      </c>
      <c r="AB19" s="198">
        <f t="shared" si="4"/>
        <v>-2174.4000000000087</v>
      </c>
      <c r="AC19" s="198">
        <f t="shared" si="9"/>
        <v>-684.00000000000728</v>
      </c>
      <c r="AD19" s="198">
        <f t="shared" si="5"/>
        <v>0</v>
      </c>
      <c r="AE19" s="149">
        <f t="shared" si="6"/>
        <v>2296.8000000000029</v>
      </c>
      <c r="AF19" s="149">
        <f t="shared" si="7"/>
        <v>3785.3999999999942</v>
      </c>
      <c r="AG19" s="150">
        <f t="shared" si="8"/>
        <v>5275.8000000000029</v>
      </c>
    </row>
    <row r="20" spans="1:33" ht="15" x14ac:dyDescent="0.25">
      <c r="A20" s="579"/>
      <c r="B20" s="199" t="s">
        <v>83</v>
      </c>
      <c r="C20" s="200">
        <v>13</v>
      </c>
      <c r="D20" s="201"/>
      <c r="E20" s="202">
        <f>E4*C20*12</f>
        <v>50951.16</v>
      </c>
      <c r="F20" s="203"/>
      <c r="G20" s="146">
        <f>G4*C20*12</f>
        <v>45193.2</v>
      </c>
      <c r="H20" s="203"/>
      <c r="I20" s="146">
        <f>I4*C20*12</f>
        <v>46484.880000000005</v>
      </c>
      <c r="J20" s="203"/>
      <c r="K20" s="146">
        <f>K4*C20*12</f>
        <v>47776.56</v>
      </c>
      <c r="L20" s="203"/>
      <c r="M20" s="146">
        <f>M4*C20*12</f>
        <v>49066.679999999993</v>
      </c>
      <c r="N20" s="203"/>
      <c r="O20" s="204">
        <f>O4*C20*12</f>
        <v>50358.36</v>
      </c>
      <c r="P20" s="203"/>
      <c r="Q20" s="204">
        <f>Q4*C20*12</f>
        <v>50951.16</v>
      </c>
      <c r="R20" s="203"/>
      <c r="S20" s="204">
        <f>S4*C20*12</f>
        <v>52941.72</v>
      </c>
      <c r="T20" s="203"/>
      <c r="U20" s="204">
        <f>U4*C20*12</f>
        <v>54231.839999999997</v>
      </c>
      <c r="V20" s="203"/>
      <c r="W20" s="205">
        <f>W4*C20*12</f>
        <v>55523.520000000004</v>
      </c>
      <c r="X20" s="180"/>
      <c r="Y20" s="198">
        <f t="shared" si="1"/>
        <v>-5757.9600000000064</v>
      </c>
      <c r="Z20" s="198">
        <f t="shared" si="2"/>
        <v>-4466.2799999999988</v>
      </c>
      <c r="AA20" s="198">
        <f t="shared" si="3"/>
        <v>-3174.6000000000058</v>
      </c>
      <c r="AB20" s="198">
        <f t="shared" si="4"/>
        <v>-1884.4800000000105</v>
      </c>
      <c r="AC20" s="198">
        <f t="shared" si="9"/>
        <v>-592.80000000000291</v>
      </c>
      <c r="AD20" s="198">
        <f t="shared" si="5"/>
        <v>0</v>
      </c>
      <c r="AE20" s="149">
        <f t="shared" si="6"/>
        <v>1990.5599999999977</v>
      </c>
      <c r="AF20" s="149">
        <f t="shared" si="7"/>
        <v>3280.679999999993</v>
      </c>
      <c r="AG20" s="150">
        <f t="shared" si="8"/>
        <v>4572.3600000000006</v>
      </c>
    </row>
    <row r="21" spans="1:33" ht="15" x14ac:dyDescent="0.25">
      <c r="A21" s="579"/>
      <c r="B21" s="209" t="s">
        <v>84</v>
      </c>
      <c r="C21" s="210">
        <v>20.3</v>
      </c>
      <c r="D21" s="211"/>
      <c r="E21" s="212">
        <f>E4*C21*12</f>
        <v>79562.196000000011</v>
      </c>
      <c r="F21" s="213"/>
      <c r="G21" s="146">
        <f>G4*C21*12</f>
        <v>70570.92</v>
      </c>
      <c r="H21" s="213"/>
      <c r="I21" s="146">
        <f>I4*C21*12</f>
        <v>72587.928000000014</v>
      </c>
      <c r="J21" s="213"/>
      <c r="K21" s="146">
        <f>K4*C21*12</f>
        <v>74604.936000000002</v>
      </c>
      <c r="L21" s="213"/>
      <c r="M21" s="146">
        <f>M4*C21*12</f>
        <v>76619.508000000002</v>
      </c>
      <c r="N21" s="213"/>
      <c r="O21" s="214">
        <f>O4*C21*12</f>
        <v>78636.516000000003</v>
      </c>
      <c r="P21" s="213"/>
      <c r="Q21" s="214">
        <f>Q4*C21*12</f>
        <v>79562.196000000011</v>
      </c>
      <c r="R21" s="213"/>
      <c r="S21" s="214">
        <f>S4*C21*12</f>
        <v>82670.532000000007</v>
      </c>
      <c r="T21" s="213"/>
      <c r="U21" s="214">
        <f>U4*C21*12</f>
        <v>84685.103999999992</v>
      </c>
      <c r="V21" s="213"/>
      <c r="W21" s="215">
        <f>W4*C21*12</f>
        <v>86702.112000000008</v>
      </c>
      <c r="X21" s="216"/>
      <c r="Y21" s="217">
        <f t="shared" si="1"/>
        <v>-8991.2760000000126</v>
      </c>
      <c r="Z21" s="217">
        <f t="shared" si="2"/>
        <v>-6974.2679999999964</v>
      </c>
      <c r="AA21" s="217">
        <f t="shared" si="3"/>
        <v>-4957.2600000000093</v>
      </c>
      <c r="AB21" s="217">
        <f t="shared" si="4"/>
        <v>-2942.6880000000092</v>
      </c>
      <c r="AC21" s="198">
        <f t="shared" si="9"/>
        <v>-925.68000000000757</v>
      </c>
      <c r="AD21" s="217">
        <f t="shared" si="5"/>
        <v>0</v>
      </c>
      <c r="AE21" s="218">
        <f t="shared" si="6"/>
        <v>3108.3359999999957</v>
      </c>
      <c r="AF21" s="218">
        <f t="shared" si="7"/>
        <v>5122.9079999999813</v>
      </c>
      <c r="AG21" s="219">
        <f t="shared" si="8"/>
        <v>7139.9159999999974</v>
      </c>
    </row>
    <row r="22" spans="1:33" ht="15.75" thickBot="1" x14ac:dyDescent="0.3">
      <c r="A22" s="220"/>
      <c r="B22" s="221" t="s">
        <v>85</v>
      </c>
      <c r="C22" s="222">
        <v>24.7</v>
      </c>
      <c r="D22" s="223"/>
      <c r="E22" s="224">
        <f>E4*C22*12</f>
        <v>96807.203999999998</v>
      </c>
      <c r="F22" s="225"/>
      <c r="G22" s="226">
        <f>G4*C22*12</f>
        <v>85867.079999999987</v>
      </c>
      <c r="H22" s="225"/>
      <c r="I22" s="226">
        <f>I4*C22*12</f>
        <v>88321.272000000012</v>
      </c>
      <c r="J22" s="225"/>
      <c r="K22" s="226">
        <f>K4*C22*12</f>
        <v>90775.463999999993</v>
      </c>
      <c r="L22" s="225"/>
      <c r="M22" s="226">
        <f>M4*C22*12</f>
        <v>93226.691999999981</v>
      </c>
      <c r="N22" s="225"/>
      <c r="O22" s="226">
        <f>O4*C22*12</f>
        <v>95680.884000000005</v>
      </c>
      <c r="P22" s="225"/>
      <c r="Q22" s="226">
        <f>Q4*C22*12</f>
        <v>96807.203999999998</v>
      </c>
      <c r="R22" s="163"/>
      <c r="S22" s="164">
        <f>S4*C22*12</f>
        <v>100589.26800000001</v>
      </c>
      <c r="T22" s="225"/>
      <c r="U22" s="226">
        <f>U4*C22*12</f>
        <v>103040.49599999998</v>
      </c>
      <c r="V22" s="163"/>
      <c r="W22" s="227">
        <f>W4*C22*12</f>
        <v>105494.68799999999</v>
      </c>
      <c r="X22" s="197"/>
      <c r="Y22" s="228">
        <f t="shared" si="1"/>
        <v>-10940.124000000011</v>
      </c>
      <c r="Z22" s="228">
        <f t="shared" si="2"/>
        <v>-8485.9319999999861</v>
      </c>
      <c r="AA22" s="228">
        <f t="shared" si="3"/>
        <v>-6031.7400000000052</v>
      </c>
      <c r="AB22" s="228">
        <f t="shared" si="4"/>
        <v>-3580.512000000017</v>
      </c>
      <c r="AC22" s="198">
        <f t="shared" si="9"/>
        <v>-1126.3199999999924</v>
      </c>
      <c r="AD22" s="228">
        <f t="shared" si="5"/>
        <v>0</v>
      </c>
      <c r="AE22" s="218">
        <f t="shared" si="6"/>
        <v>3782.064000000013</v>
      </c>
      <c r="AF22" s="229">
        <f t="shared" si="7"/>
        <v>6233.2919999999867</v>
      </c>
      <c r="AG22" s="219">
        <f t="shared" si="8"/>
        <v>8687.4839999999967</v>
      </c>
    </row>
    <row r="23" spans="1:33" ht="15.75" thickBot="1" x14ac:dyDescent="0.3">
      <c r="D23" s="573">
        <f>SUM(E6:E22)</f>
        <v>1059000.2640000002</v>
      </c>
      <c r="E23" s="574"/>
      <c r="X23" s="180"/>
      <c r="Y23" s="230">
        <f t="shared" ref="Y23:AG23" si="10">SUM(Y10:Y22)</f>
        <v>-101074.3440000001</v>
      </c>
      <c r="Z23" s="230">
        <f t="shared" si="10"/>
        <v>-78400.391999999978</v>
      </c>
      <c r="AA23" s="230">
        <f t="shared" si="10"/>
        <v>-55726.440000000111</v>
      </c>
      <c r="AB23" s="231">
        <f t="shared" si="10"/>
        <v>-33079.872000000134</v>
      </c>
      <c r="AC23" s="230">
        <f t="shared" si="10"/>
        <v>-10405.920000000038</v>
      </c>
      <c r="AD23" s="230">
        <f t="shared" si="10"/>
        <v>0</v>
      </c>
      <c r="AE23" s="232">
        <f t="shared" si="10"/>
        <v>34941.983999999982</v>
      </c>
      <c r="AF23" s="232">
        <f t="shared" si="10"/>
        <v>57588.551999999872</v>
      </c>
      <c r="AG23" s="233">
        <f t="shared" si="10"/>
        <v>80262.503999999957</v>
      </c>
    </row>
    <row r="24" spans="1:33" ht="15.75" thickBot="1" x14ac:dyDescent="0.3">
      <c r="E24" s="234"/>
      <c r="F24" s="575">
        <f>SUM(G6:G22)</f>
        <v>939323.27999999991</v>
      </c>
      <c r="G24" s="576"/>
      <c r="H24" s="575">
        <f>SUM(I6:I22)</f>
        <v>966170.3520000003</v>
      </c>
      <c r="I24" s="576"/>
      <c r="J24" s="575">
        <f>SUM(K6:K22)</f>
        <v>993017.424</v>
      </c>
      <c r="K24" s="576"/>
      <c r="L24" s="575">
        <f>SUM(M6:M22)</f>
        <v>1019832.0719999999</v>
      </c>
      <c r="M24" s="576"/>
      <c r="N24" s="575">
        <f>SUM(O6:O22)</f>
        <v>1046679.144</v>
      </c>
      <c r="O24" s="576"/>
      <c r="P24" s="577">
        <f>SUM(Q6:Q22)</f>
        <v>1059000.2640000002</v>
      </c>
      <c r="Q24" s="534"/>
      <c r="R24" s="235"/>
      <c r="X24" s="180"/>
      <c r="Y24" s="236">
        <f t="shared" ref="Y24:AG24" si="11">Y9+Y23</f>
        <v>-119676.98400000011</v>
      </c>
      <c r="Z24" s="236">
        <f t="shared" si="11"/>
        <v>-93793.703999999983</v>
      </c>
      <c r="AA24" s="236">
        <f t="shared" si="11"/>
        <v>-65982.840000000113</v>
      </c>
      <c r="AB24" s="237">
        <f t="shared" si="11"/>
        <v>-39168.192000000156</v>
      </c>
      <c r="AC24" s="238">
        <f t="shared" si="11"/>
        <v>-12321.120000000046</v>
      </c>
      <c r="AD24" s="236">
        <f t="shared" si="11"/>
        <v>0</v>
      </c>
      <c r="AE24" s="239">
        <f t="shared" si="11"/>
        <v>41373.023999999976</v>
      </c>
      <c r="AF24" s="240">
        <f t="shared" si="11"/>
        <v>68187.671999999875</v>
      </c>
      <c r="AG24" s="241">
        <f t="shared" si="11"/>
        <v>95034.743999999948</v>
      </c>
    </row>
    <row r="25" spans="1:33" ht="4.5" customHeight="1" x14ac:dyDescent="0.2">
      <c r="A25" s="550" t="s">
        <v>86</v>
      </c>
      <c r="B25" s="551"/>
      <c r="C25" s="551"/>
    </row>
    <row r="26" spans="1:33" ht="15.75" customHeight="1" thickBot="1" x14ac:dyDescent="0.3">
      <c r="A26" s="551"/>
      <c r="B26" s="551"/>
      <c r="C26" s="551"/>
      <c r="D26" s="29"/>
      <c r="E26" s="29"/>
      <c r="F26" s="29"/>
      <c r="G26" s="104" t="s">
        <v>42</v>
      </c>
      <c r="H26" s="29"/>
      <c r="I26" s="29"/>
      <c r="J26" s="29"/>
      <c r="K26" s="29"/>
      <c r="L26" s="29"/>
      <c r="M26" s="32"/>
      <c r="N26" s="29"/>
      <c r="O26" s="29"/>
      <c r="P26" s="552" t="s">
        <v>43</v>
      </c>
      <c r="Q26" s="553"/>
      <c r="R26" s="553"/>
      <c r="S26" s="29"/>
      <c r="T26" s="29"/>
      <c r="U26" s="29"/>
      <c r="V26" s="29"/>
      <c r="W26" s="29"/>
      <c r="X26" s="29"/>
      <c r="Y26" s="105" t="s">
        <v>42</v>
      </c>
      <c r="Z26" s="29"/>
      <c r="AA26" s="29"/>
      <c r="AB26" s="29"/>
      <c r="AC26" s="29"/>
      <c r="AD26" s="105" t="s">
        <v>44</v>
      </c>
      <c r="AE26" s="29"/>
      <c r="AF26" s="29"/>
      <c r="AG26" s="29"/>
    </row>
    <row r="27" spans="1:33" ht="15.75" thickBot="1" x14ac:dyDescent="0.3">
      <c r="A27" s="106"/>
      <c r="B27" s="107" t="s">
        <v>45</v>
      </c>
      <c r="C27" s="242" t="s">
        <v>46</v>
      </c>
      <c r="D27" s="554" t="s">
        <v>87</v>
      </c>
      <c r="E27" s="555"/>
      <c r="F27" s="556" t="s">
        <v>48</v>
      </c>
      <c r="G27" s="557"/>
      <c r="H27" s="557"/>
      <c r="I27" s="557"/>
      <c r="J27" s="557"/>
      <c r="K27" s="557"/>
      <c r="L27" s="557"/>
      <c r="M27" s="557"/>
      <c r="N27" s="557"/>
      <c r="O27" s="557"/>
      <c r="P27" s="557"/>
      <c r="Q27" s="557"/>
      <c r="R27" s="557"/>
      <c r="S27" s="557"/>
      <c r="T27" s="557"/>
      <c r="U27" s="557"/>
      <c r="V27" s="557"/>
      <c r="W27" s="564"/>
      <c r="X27" s="109"/>
      <c r="Y27" s="556" t="s">
        <v>49</v>
      </c>
      <c r="Z27" s="571"/>
      <c r="AA27" s="571"/>
      <c r="AB27" s="571"/>
      <c r="AC27" s="571"/>
      <c r="AD27" s="571"/>
      <c r="AE27" s="571"/>
      <c r="AF27" s="571"/>
      <c r="AG27" s="572"/>
    </row>
    <row r="28" spans="1:33" ht="15" x14ac:dyDescent="0.25">
      <c r="A28" s="110"/>
      <c r="B28" s="111" t="s">
        <v>50</v>
      </c>
      <c r="C28" s="243" t="s">
        <v>88</v>
      </c>
      <c r="D28" s="545" t="s">
        <v>89</v>
      </c>
      <c r="E28" s="546"/>
      <c r="F28" s="537" t="s">
        <v>90</v>
      </c>
      <c r="G28" s="547"/>
      <c r="H28" s="537" t="s">
        <v>91</v>
      </c>
      <c r="I28" s="547"/>
      <c r="J28" s="537" t="s">
        <v>92</v>
      </c>
      <c r="K28" s="547"/>
      <c r="L28" s="537" t="s">
        <v>93</v>
      </c>
      <c r="M28" s="547"/>
      <c r="N28" s="537" t="s">
        <v>94</v>
      </c>
      <c r="O28" s="547"/>
      <c r="P28" s="535" t="s">
        <v>95</v>
      </c>
      <c r="Q28" s="535"/>
      <c r="R28" s="537" t="s">
        <v>96</v>
      </c>
      <c r="S28" s="537"/>
      <c r="T28" s="537" t="s">
        <v>97</v>
      </c>
      <c r="U28" s="537"/>
      <c r="V28" s="538" t="s">
        <v>89</v>
      </c>
      <c r="W28" s="539"/>
      <c r="X28" s="113"/>
      <c r="Y28" s="114" t="s">
        <v>98</v>
      </c>
      <c r="Z28" s="114" t="s">
        <v>99</v>
      </c>
      <c r="AA28" s="114" t="s">
        <v>100</v>
      </c>
      <c r="AB28" s="114" t="s">
        <v>101</v>
      </c>
      <c r="AC28" s="115" t="s">
        <v>102</v>
      </c>
      <c r="AD28" s="116" t="s">
        <v>103</v>
      </c>
      <c r="AE28" s="117" t="s">
        <v>104</v>
      </c>
      <c r="AF28" s="244" t="s">
        <v>105</v>
      </c>
      <c r="AG28" s="118" t="s">
        <v>106</v>
      </c>
    </row>
    <row r="29" spans="1:33" ht="15.75" thickBot="1" x14ac:dyDescent="0.3">
      <c r="A29" s="110"/>
      <c r="B29" s="119"/>
      <c r="C29" s="120">
        <v>45383</v>
      </c>
      <c r="D29" s="121"/>
      <c r="E29" s="245">
        <v>180.39</v>
      </c>
      <c r="F29" s="121"/>
      <c r="G29" s="123">
        <v>165.55</v>
      </c>
      <c r="H29" s="121"/>
      <c r="I29" s="123">
        <v>172.44</v>
      </c>
      <c r="J29" s="121"/>
      <c r="K29" s="123">
        <v>175.89</v>
      </c>
      <c r="L29" s="121"/>
      <c r="M29" s="123">
        <v>179.34</v>
      </c>
      <c r="N29" s="121"/>
      <c r="O29" s="123">
        <v>182.79</v>
      </c>
      <c r="P29" s="121"/>
      <c r="Q29" s="246">
        <v>180.39</v>
      </c>
      <c r="R29" s="121"/>
      <c r="S29" s="125">
        <v>186.24</v>
      </c>
      <c r="T29" s="121"/>
      <c r="U29" s="125">
        <v>193.14</v>
      </c>
      <c r="V29" s="247"/>
      <c r="W29" s="248">
        <v>196.58</v>
      </c>
      <c r="X29" s="128"/>
      <c r="Y29" s="129"/>
      <c r="Z29" s="129"/>
      <c r="AA29" s="129"/>
      <c r="AB29" s="129"/>
      <c r="AC29" s="130"/>
      <c r="AD29" s="131"/>
      <c r="AE29" s="131"/>
      <c r="AF29" s="249"/>
      <c r="AG29" s="250"/>
    </row>
    <row r="30" spans="1:33" ht="15" x14ac:dyDescent="0.25">
      <c r="A30" s="133"/>
      <c r="B30" s="251"/>
      <c r="C30" s="135"/>
      <c r="D30" s="136"/>
      <c r="E30" s="136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6"/>
      <c r="S30" s="136"/>
      <c r="T30" s="136"/>
      <c r="U30" s="136"/>
      <c r="V30" s="136"/>
      <c r="W30" s="136"/>
      <c r="X30" s="139"/>
      <c r="Y30" s="136"/>
      <c r="Z30" s="136"/>
      <c r="AA30" s="136"/>
      <c r="AB30" s="136"/>
      <c r="AC30" s="136"/>
      <c r="AD30" s="136"/>
      <c r="AE30" s="136"/>
      <c r="AF30" s="136"/>
      <c r="AG30" s="140"/>
    </row>
    <row r="31" spans="1:33" ht="15" x14ac:dyDescent="0.25">
      <c r="A31" s="568" t="s">
        <v>68</v>
      </c>
      <c r="B31" s="252" t="s">
        <v>69</v>
      </c>
      <c r="C31" s="253">
        <v>33</v>
      </c>
      <c r="D31" s="254"/>
      <c r="E31" s="144">
        <f>E29*C31*12</f>
        <v>71434.44</v>
      </c>
      <c r="F31" s="255"/>
      <c r="G31" s="146">
        <f>G29*C31*12</f>
        <v>65557.8</v>
      </c>
      <c r="H31" s="145"/>
      <c r="I31" s="146">
        <f>I29*C31*12</f>
        <v>68286.239999999991</v>
      </c>
      <c r="J31" s="145"/>
      <c r="K31" s="146">
        <f>K29*C31*12</f>
        <v>69652.44</v>
      </c>
      <c r="L31" s="145"/>
      <c r="M31" s="146">
        <f>M29*C31*12</f>
        <v>71018.64</v>
      </c>
      <c r="N31" s="145"/>
      <c r="O31" s="146">
        <f>O29*C31*12</f>
        <v>72384.84</v>
      </c>
      <c r="P31" s="145"/>
      <c r="Q31" s="146">
        <f>Q29*C31*12</f>
        <v>71434.44</v>
      </c>
      <c r="R31" s="145"/>
      <c r="S31" s="146">
        <f>S29*C31*12</f>
        <v>73751.040000000008</v>
      </c>
      <c r="T31" s="145"/>
      <c r="U31" s="146">
        <f>U29*C31*12</f>
        <v>76483.44</v>
      </c>
      <c r="V31" s="148"/>
      <c r="W31" s="146">
        <f>W29*C31*12</f>
        <v>77845.680000000008</v>
      </c>
      <c r="X31" s="139"/>
      <c r="Y31" s="149">
        <f>G31-E31</f>
        <v>-5876.6399999999994</v>
      </c>
      <c r="Z31" s="149">
        <f>I31-E31</f>
        <v>-3148.2000000000116</v>
      </c>
      <c r="AA31" s="149">
        <f>K31-E31</f>
        <v>-1782</v>
      </c>
      <c r="AB31" s="149">
        <f>M31-E31</f>
        <v>-415.80000000000291</v>
      </c>
      <c r="AC31" s="149">
        <f>O31-E31</f>
        <v>950.39999999999418</v>
      </c>
      <c r="AD31" s="149">
        <f>Q31-E31</f>
        <v>0</v>
      </c>
      <c r="AE31" s="149">
        <f>S31-E31</f>
        <v>2316.6000000000058</v>
      </c>
      <c r="AF31" s="149">
        <f>U31-E31</f>
        <v>5049</v>
      </c>
      <c r="AG31" s="150">
        <f>W31-E31</f>
        <v>6411.2400000000052</v>
      </c>
    </row>
    <row r="32" spans="1:33" ht="15" x14ac:dyDescent="0.25">
      <c r="A32" s="569"/>
      <c r="B32" s="252" t="s">
        <v>70</v>
      </c>
      <c r="C32" s="253">
        <v>33.299999999999997</v>
      </c>
      <c r="D32" s="254"/>
      <c r="E32" s="144">
        <f>E29*C32*12</f>
        <v>72083.843999999983</v>
      </c>
      <c r="F32" s="256"/>
      <c r="G32" s="152">
        <f>G29*C32*12</f>
        <v>66153.78</v>
      </c>
      <c r="H32" s="151"/>
      <c r="I32" s="152">
        <f>I29*C32*12</f>
        <v>68907.02399999999</v>
      </c>
      <c r="J32" s="151"/>
      <c r="K32" s="152">
        <f>K29*C32*12</f>
        <v>70285.643999999986</v>
      </c>
      <c r="L32" s="151"/>
      <c r="M32" s="152">
        <f>M29*C32*12</f>
        <v>71664.263999999996</v>
      </c>
      <c r="N32" s="151"/>
      <c r="O32" s="152">
        <f>O29*C32*12</f>
        <v>73042.883999999991</v>
      </c>
      <c r="P32" s="151"/>
      <c r="Q32" s="152">
        <f>Q29*C32*12</f>
        <v>72083.843999999983</v>
      </c>
      <c r="R32" s="154"/>
      <c r="S32" s="155">
        <f>S29*C32*12</f>
        <v>74421.503999999986</v>
      </c>
      <c r="T32" s="154"/>
      <c r="U32" s="155">
        <f>U29*C32*12</f>
        <v>77178.743999999992</v>
      </c>
      <c r="V32" s="156"/>
      <c r="W32" s="155">
        <f>W29*C32*12</f>
        <v>78553.367999999988</v>
      </c>
      <c r="X32" s="139"/>
      <c r="Y32" s="149">
        <f>G32-E32</f>
        <v>-5930.0639999999839</v>
      </c>
      <c r="Z32" s="149">
        <f>I32-E32</f>
        <v>-3176.8199999999924</v>
      </c>
      <c r="AA32" s="149">
        <f>K32-E32</f>
        <v>-1798.1999999999971</v>
      </c>
      <c r="AB32" s="149">
        <f>M32-E32</f>
        <v>-419.57999999998719</v>
      </c>
      <c r="AC32" s="149">
        <f>O32-E32</f>
        <v>959.04000000000815</v>
      </c>
      <c r="AD32" s="157">
        <f>Q32-E32</f>
        <v>0</v>
      </c>
      <c r="AE32" s="157">
        <f>S32-E32</f>
        <v>2337.6600000000035</v>
      </c>
      <c r="AF32" s="157">
        <f>U32-E32</f>
        <v>5094.9000000000087</v>
      </c>
      <c r="AG32" s="158">
        <f>W32-E32</f>
        <v>6469.5240000000049</v>
      </c>
    </row>
    <row r="33" spans="1:33" ht="15.75" thickBot="1" x14ac:dyDescent="0.3">
      <c r="A33" s="570"/>
      <c r="B33" s="257" t="s">
        <v>71</v>
      </c>
      <c r="C33" s="163">
        <v>0</v>
      </c>
      <c r="D33" s="258"/>
      <c r="E33" s="162">
        <f>E29*C33*12</f>
        <v>0</v>
      </c>
      <c r="F33" s="258"/>
      <c r="G33" s="226">
        <f>G29*C33*12</f>
        <v>0</v>
      </c>
      <c r="H33" s="161"/>
      <c r="I33" s="226">
        <f>I29*C33*12</f>
        <v>0</v>
      </c>
      <c r="J33" s="161"/>
      <c r="K33" s="226">
        <f>K29*C33*12</f>
        <v>0</v>
      </c>
      <c r="L33" s="161"/>
      <c r="M33" s="226">
        <f>M29*C33*12</f>
        <v>0</v>
      </c>
      <c r="N33" s="161"/>
      <c r="O33" s="226">
        <f>O29*C33*12</f>
        <v>0</v>
      </c>
      <c r="P33" s="161"/>
      <c r="Q33" s="226">
        <f>Q29*C33*12</f>
        <v>0</v>
      </c>
      <c r="R33" s="161"/>
      <c r="S33" s="226">
        <f>S29*C33*12</f>
        <v>0</v>
      </c>
      <c r="T33" s="167"/>
      <c r="U33" s="168">
        <f>U29*C33*12</f>
        <v>0</v>
      </c>
      <c r="V33" s="165"/>
      <c r="W33" s="166">
        <f>W29*C33*12</f>
        <v>0</v>
      </c>
      <c r="X33" s="169"/>
      <c r="Y33" s="218">
        <f>G33-E33</f>
        <v>0</v>
      </c>
      <c r="Z33" s="218">
        <f>I33-C33</f>
        <v>0</v>
      </c>
      <c r="AA33" s="218">
        <f>K33-E33</f>
        <v>0</v>
      </c>
      <c r="AB33" s="218">
        <f>M33-E33</f>
        <v>0</v>
      </c>
      <c r="AC33" s="218">
        <f>O33-E33</f>
        <v>0</v>
      </c>
      <c r="AD33" s="170">
        <f>Q33-E33</f>
        <v>0</v>
      </c>
      <c r="AE33" s="170">
        <f>S33-E33</f>
        <v>0</v>
      </c>
      <c r="AF33" s="170">
        <f>U33-E33</f>
        <v>0</v>
      </c>
      <c r="AG33" s="171">
        <f>W33-E33</f>
        <v>0</v>
      </c>
    </row>
    <row r="34" spans="1:33" ht="15.75" thickBot="1" x14ac:dyDescent="0.3">
      <c r="A34" s="172"/>
      <c r="B34" s="103"/>
      <c r="C34" s="259"/>
      <c r="D34" s="260"/>
      <c r="E34" s="175"/>
      <c r="G34" s="176"/>
      <c r="H34" s="103"/>
      <c r="I34" s="176"/>
      <c r="J34" s="103"/>
      <c r="K34" s="176"/>
      <c r="L34" s="103"/>
      <c r="M34" s="176"/>
      <c r="N34" s="103"/>
      <c r="O34" s="176"/>
      <c r="P34" s="103"/>
      <c r="Q34" s="176"/>
      <c r="R34" s="179"/>
      <c r="S34" s="178"/>
      <c r="T34" s="179"/>
      <c r="U34" s="178"/>
      <c r="V34" s="179"/>
      <c r="W34" s="178"/>
      <c r="X34" s="180"/>
      <c r="Y34" s="261">
        <f t="shared" ref="Y34:AG34" si="12">SUM(Y31:Y33)</f>
        <v>-11806.703999999983</v>
      </c>
      <c r="Z34" s="262">
        <f t="shared" si="12"/>
        <v>-6325.0200000000041</v>
      </c>
      <c r="AA34" s="262">
        <f t="shared" si="12"/>
        <v>-3580.1999999999971</v>
      </c>
      <c r="AB34" s="263">
        <f t="shared" si="12"/>
        <v>-835.3799999999901</v>
      </c>
      <c r="AC34" s="264">
        <f t="shared" si="12"/>
        <v>1909.4400000000023</v>
      </c>
      <c r="AD34" s="265">
        <f t="shared" si="12"/>
        <v>0</v>
      </c>
      <c r="AE34" s="182">
        <f t="shared" si="12"/>
        <v>4654.2600000000093</v>
      </c>
      <c r="AF34" s="182">
        <f t="shared" si="12"/>
        <v>10143.900000000009</v>
      </c>
      <c r="AG34" s="183">
        <f t="shared" si="12"/>
        <v>12880.76400000001</v>
      </c>
    </row>
    <row r="35" spans="1:33" ht="15" x14ac:dyDescent="0.25">
      <c r="A35" s="565" t="s">
        <v>72</v>
      </c>
      <c r="B35" s="184" t="s">
        <v>73</v>
      </c>
      <c r="C35" s="266">
        <v>70.5</v>
      </c>
      <c r="D35" s="267"/>
      <c r="E35" s="187">
        <f>E29*C35*12</f>
        <v>152609.94</v>
      </c>
      <c r="F35" s="268"/>
      <c r="G35" s="189">
        <f>G29*C35*12</f>
        <v>140055.30000000002</v>
      </c>
      <c r="H35" s="188"/>
      <c r="I35" s="189">
        <f>I29*C35*12</f>
        <v>145884.24</v>
      </c>
      <c r="J35" s="188"/>
      <c r="K35" s="189">
        <f>K29*C35*12</f>
        <v>148802.94</v>
      </c>
      <c r="L35" s="188"/>
      <c r="M35" s="189">
        <f>M29*C35*12</f>
        <v>151721.63999999998</v>
      </c>
      <c r="N35" s="188"/>
      <c r="O35" s="189">
        <f>O29*C35*12</f>
        <v>154640.34</v>
      </c>
      <c r="P35" s="188"/>
      <c r="Q35" s="189">
        <f>Q29*C35*12</f>
        <v>152609.94</v>
      </c>
      <c r="R35" s="188"/>
      <c r="S35" s="189">
        <f>S29*C35*12</f>
        <v>157559.04000000001</v>
      </c>
      <c r="T35" s="188"/>
      <c r="U35" s="189">
        <f>U29*C35*12</f>
        <v>163396.44</v>
      </c>
      <c r="V35" s="188"/>
      <c r="W35" s="190">
        <f>W29*C35*12</f>
        <v>166306.68000000002</v>
      </c>
      <c r="X35" s="191"/>
      <c r="Y35" s="206">
        <f>G35-E35</f>
        <v>-12554.639999999985</v>
      </c>
      <c r="Z35" s="206">
        <f>I35-E35</f>
        <v>-6725.7000000000116</v>
      </c>
      <c r="AA35" s="206">
        <f>K35-E35</f>
        <v>-3807</v>
      </c>
      <c r="AB35" s="206">
        <f>M35-E35</f>
        <v>-888.30000000001746</v>
      </c>
      <c r="AC35" s="206">
        <f>O35-E35</f>
        <v>2030.3999999999942</v>
      </c>
      <c r="AD35" s="192">
        <f t="shared" ref="AD35:AD47" si="13">Q35-E35</f>
        <v>0</v>
      </c>
      <c r="AE35" s="193">
        <f t="shared" ref="AE35:AE47" si="14">S35-E35</f>
        <v>4949.1000000000058</v>
      </c>
      <c r="AF35" s="193">
        <f t="shared" ref="AF35:AF47" si="15">U35-E35</f>
        <v>10786.5</v>
      </c>
      <c r="AG35" s="194">
        <f t="shared" ref="AG35:AG47" si="16">W35-E35</f>
        <v>13696.74000000002</v>
      </c>
    </row>
    <row r="36" spans="1:33" ht="15" customHeight="1" x14ac:dyDescent="0.25">
      <c r="A36" s="566"/>
      <c r="B36" s="141" t="s">
        <v>74</v>
      </c>
      <c r="C36" s="148">
        <v>89.9</v>
      </c>
      <c r="D36" s="254"/>
      <c r="E36" s="144">
        <f>E29*C36*12</f>
        <v>194604.73199999999</v>
      </c>
      <c r="F36" s="255"/>
      <c r="G36" s="146">
        <f>G29*C36*12</f>
        <v>178595.34000000003</v>
      </c>
      <c r="H36" s="145"/>
      <c r="I36" s="146">
        <f>I29*C36*12</f>
        <v>186028.27200000003</v>
      </c>
      <c r="J36" s="145"/>
      <c r="K36" s="146">
        <f>K29*C36*12</f>
        <v>189750.13200000001</v>
      </c>
      <c r="L36" s="145"/>
      <c r="M36" s="146">
        <f>M29*C36*12</f>
        <v>193471.99200000003</v>
      </c>
      <c r="N36" s="145"/>
      <c r="O36" s="146">
        <f>O29*C36*12</f>
        <v>197193.85200000001</v>
      </c>
      <c r="P36" s="145"/>
      <c r="Q36" s="146">
        <f>Q29*C36*12</f>
        <v>194604.73199999999</v>
      </c>
      <c r="R36" s="145"/>
      <c r="S36" s="146">
        <f>S29*C36*12</f>
        <v>200915.71200000003</v>
      </c>
      <c r="T36" s="145"/>
      <c r="U36" s="146">
        <f>U29*C36*12</f>
        <v>208359.432</v>
      </c>
      <c r="V36" s="145"/>
      <c r="W36" s="196">
        <f>W29*C36*12</f>
        <v>212070.50400000002</v>
      </c>
      <c r="X36" s="197"/>
      <c r="Y36" s="198">
        <f>G36-E36</f>
        <v>-16009.391999999963</v>
      </c>
      <c r="Z36" s="198">
        <f>I36-E36</f>
        <v>-8576.4599999999627</v>
      </c>
      <c r="AA36" s="198">
        <f>K36-E36</f>
        <v>-4854.5999999999767</v>
      </c>
      <c r="AB36" s="198">
        <f>M36-E36</f>
        <v>-1132.7399999999616</v>
      </c>
      <c r="AC36" s="198">
        <f>O36-E36</f>
        <v>2589.1200000000244</v>
      </c>
      <c r="AD36" s="198">
        <f t="shared" si="13"/>
        <v>0</v>
      </c>
      <c r="AE36" s="149">
        <f t="shared" si="14"/>
        <v>6310.9800000000396</v>
      </c>
      <c r="AF36" s="149">
        <f t="shared" si="15"/>
        <v>13754.700000000012</v>
      </c>
      <c r="AG36" s="150">
        <f t="shared" si="16"/>
        <v>17465.772000000026</v>
      </c>
    </row>
    <row r="37" spans="1:33" ht="15" x14ac:dyDescent="0.25">
      <c r="A37" s="566"/>
      <c r="B37" s="141" t="s">
        <v>75</v>
      </c>
      <c r="C37" s="148">
        <v>33.200000000000003</v>
      </c>
      <c r="D37" s="254"/>
      <c r="E37" s="144">
        <f>E29*C37*12</f>
        <v>71867.376000000004</v>
      </c>
      <c r="F37" s="255"/>
      <c r="G37" s="146">
        <f>G29*C37*12</f>
        <v>65955.12000000001</v>
      </c>
      <c r="H37" s="145"/>
      <c r="I37" s="146">
        <f>I29*C37*12</f>
        <v>68700.096000000005</v>
      </c>
      <c r="J37" s="145"/>
      <c r="K37" s="146">
        <f>K29*C37*12</f>
        <v>70074.576000000001</v>
      </c>
      <c r="L37" s="145"/>
      <c r="M37" s="146">
        <f>M29*C37*12</f>
        <v>71449.056000000011</v>
      </c>
      <c r="N37" s="145"/>
      <c r="O37" s="146">
        <f>O29*C37*12</f>
        <v>72823.536000000007</v>
      </c>
      <c r="P37" s="145"/>
      <c r="Q37" s="146">
        <f>Q29*C37*12</f>
        <v>71867.376000000004</v>
      </c>
      <c r="R37" s="145"/>
      <c r="S37" s="146">
        <f>S29*C37*12</f>
        <v>74198.016000000003</v>
      </c>
      <c r="T37" s="145"/>
      <c r="U37" s="146">
        <f>U29*C37*12</f>
        <v>76946.97600000001</v>
      </c>
      <c r="V37" s="145"/>
      <c r="W37" s="196">
        <f>W29*C37*12</f>
        <v>78317.472000000009</v>
      </c>
      <c r="X37" s="197"/>
      <c r="Y37" s="198">
        <f t="shared" ref="Y37:Y47" si="17">G37-E37</f>
        <v>-5912.2559999999939</v>
      </c>
      <c r="Z37" s="198">
        <f t="shared" ref="Z37:Z47" si="18">I37-E37</f>
        <v>-3167.2799999999988</v>
      </c>
      <c r="AA37" s="198">
        <f t="shared" ref="AA37:AA47" si="19">K37-E37</f>
        <v>-1792.8000000000029</v>
      </c>
      <c r="AB37" s="198">
        <f t="shared" ref="AB37:AB47" si="20">M37-E37</f>
        <v>-418.31999999999243</v>
      </c>
      <c r="AC37" s="198">
        <f t="shared" ref="AC37:AC47" si="21">O37-E37</f>
        <v>956.16000000000349</v>
      </c>
      <c r="AD37" s="198">
        <f t="shared" si="13"/>
        <v>0</v>
      </c>
      <c r="AE37" s="149">
        <f t="shared" si="14"/>
        <v>2330.6399999999994</v>
      </c>
      <c r="AF37" s="149">
        <f t="shared" si="15"/>
        <v>5079.6000000000058</v>
      </c>
      <c r="AG37" s="150">
        <f t="shared" si="16"/>
        <v>6450.096000000005</v>
      </c>
    </row>
    <row r="38" spans="1:33" ht="15" x14ac:dyDescent="0.25">
      <c r="A38" s="566"/>
      <c r="B38" s="141" t="s">
        <v>107</v>
      </c>
      <c r="C38" s="148">
        <v>0</v>
      </c>
      <c r="D38" s="254"/>
      <c r="E38" s="144">
        <f>E29*C38*12</f>
        <v>0</v>
      </c>
      <c r="F38" s="255"/>
      <c r="G38" s="146">
        <f>G29*C38*12</f>
        <v>0</v>
      </c>
      <c r="H38" s="145"/>
      <c r="I38" s="146">
        <f>I29*C38*12</f>
        <v>0</v>
      </c>
      <c r="J38" s="145"/>
      <c r="K38" s="146">
        <f>K29*C38*12</f>
        <v>0</v>
      </c>
      <c r="L38" s="145"/>
      <c r="M38" s="146">
        <f>M29*C38*12</f>
        <v>0</v>
      </c>
      <c r="N38" s="145"/>
      <c r="O38" s="146">
        <f>O29*C38*12</f>
        <v>0</v>
      </c>
      <c r="P38" s="145"/>
      <c r="Q38" s="146">
        <f>Q29*C38*12</f>
        <v>0</v>
      </c>
      <c r="R38" s="145"/>
      <c r="S38" s="146">
        <f>S29*C38*12</f>
        <v>0</v>
      </c>
      <c r="T38" s="145"/>
      <c r="U38" s="146">
        <f>U29*C38*12</f>
        <v>0</v>
      </c>
      <c r="V38" s="145"/>
      <c r="W38" s="196">
        <f>W29*C38*12</f>
        <v>0</v>
      </c>
      <c r="X38" s="197"/>
      <c r="Y38" s="198">
        <f t="shared" si="17"/>
        <v>0</v>
      </c>
      <c r="Z38" s="198">
        <f t="shared" si="18"/>
        <v>0</v>
      </c>
      <c r="AA38" s="198">
        <f t="shared" si="19"/>
        <v>0</v>
      </c>
      <c r="AB38" s="198">
        <f t="shared" si="20"/>
        <v>0</v>
      </c>
      <c r="AC38" s="198">
        <f t="shared" si="21"/>
        <v>0</v>
      </c>
      <c r="AD38" s="198">
        <f t="shared" si="13"/>
        <v>0</v>
      </c>
      <c r="AE38" s="149">
        <f t="shared" si="14"/>
        <v>0</v>
      </c>
      <c r="AF38" s="149">
        <f t="shared" si="15"/>
        <v>0</v>
      </c>
      <c r="AG38" s="150">
        <f t="shared" si="16"/>
        <v>0</v>
      </c>
    </row>
    <row r="39" spans="1:33" ht="15" x14ac:dyDescent="0.25">
      <c r="A39" s="566"/>
      <c r="B39" s="199" t="s">
        <v>108</v>
      </c>
      <c r="C39" s="103">
        <v>52.7</v>
      </c>
      <c r="D39" s="269"/>
      <c r="E39" s="202">
        <f>E29*C39*12</f>
        <v>114078.636</v>
      </c>
      <c r="F39" s="270"/>
      <c r="G39" s="204">
        <f>G29*C39*12</f>
        <v>104693.82</v>
      </c>
      <c r="H39" s="203"/>
      <c r="I39" s="204">
        <f>I29*C39*12</f>
        <v>109051.056</v>
      </c>
      <c r="J39" s="203"/>
      <c r="K39" s="204">
        <f>K29*C39*12</f>
        <v>111232.83600000001</v>
      </c>
      <c r="L39" s="203"/>
      <c r="M39" s="204">
        <f>M29*C39*12</f>
        <v>113414.61600000001</v>
      </c>
      <c r="N39" s="203"/>
      <c r="O39" s="204">
        <f>O29*C39*12</f>
        <v>115596.39599999999</v>
      </c>
      <c r="P39" s="203"/>
      <c r="Q39" s="204">
        <f>Q29*C39*12</f>
        <v>114078.636</v>
      </c>
      <c r="R39" s="203"/>
      <c r="S39" s="204">
        <f>S29*C39*12</f>
        <v>117778.17600000002</v>
      </c>
      <c r="T39" s="203"/>
      <c r="U39" s="204">
        <f>U29*C39*12</f>
        <v>122141.73599999999</v>
      </c>
      <c r="V39" s="203"/>
      <c r="W39" s="205">
        <f>W29*C39*12</f>
        <v>124317.19200000001</v>
      </c>
      <c r="X39" s="180"/>
      <c r="Y39" s="198">
        <f t="shared" si="17"/>
        <v>-9384.8159999999916</v>
      </c>
      <c r="Z39" s="198">
        <f t="shared" si="18"/>
        <v>-5027.5800000000017</v>
      </c>
      <c r="AA39" s="198">
        <f t="shared" si="19"/>
        <v>-2845.7999999999884</v>
      </c>
      <c r="AB39" s="198">
        <f t="shared" si="20"/>
        <v>-664.01999999998952</v>
      </c>
      <c r="AC39" s="198">
        <f t="shared" si="21"/>
        <v>1517.7599999999948</v>
      </c>
      <c r="AD39" s="198">
        <f t="shared" si="13"/>
        <v>0</v>
      </c>
      <c r="AE39" s="149">
        <f t="shared" si="14"/>
        <v>3699.5400000000227</v>
      </c>
      <c r="AF39" s="149">
        <f t="shared" si="15"/>
        <v>8063.0999999999913</v>
      </c>
      <c r="AG39" s="150">
        <f t="shared" si="16"/>
        <v>10238.556000000011</v>
      </c>
    </row>
    <row r="40" spans="1:33" ht="15" x14ac:dyDescent="0.25">
      <c r="A40" s="566"/>
      <c r="B40" s="141" t="s">
        <v>78</v>
      </c>
      <c r="C40" s="148">
        <v>34.700000000000003</v>
      </c>
      <c r="D40" s="254"/>
      <c r="E40" s="144">
        <f>E29*C40*12</f>
        <v>75114.396000000008</v>
      </c>
      <c r="F40" s="255"/>
      <c r="G40" s="146">
        <f>G29*C40*12</f>
        <v>68935.020000000019</v>
      </c>
      <c r="H40" s="145"/>
      <c r="I40" s="146">
        <f>I29*C40*12</f>
        <v>71804.016000000003</v>
      </c>
      <c r="J40" s="145"/>
      <c r="K40" s="146">
        <f>K29*C40*12</f>
        <v>73240.59599999999</v>
      </c>
      <c r="L40" s="145"/>
      <c r="M40" s="146">
        <f>M29*C40*12</f>
        <v>74677.176000000007</v>
      </c>
      <c r="N40" s="145"/>
      <c r="O40" s="146">
        <f>O29*C40*12</f>
        <v>76113.755999999994</v>
      </c>
      <c r="P40" s="145"/>
      <c r="Q40" s="146">
        <f>Q29*C40*12</f>
        <v>75114.396000000008</v>
      </c>
      <c r="R40" s="145"/>
      <c r="S40" s="146">
        <f>S29*C40*12</f>
        <v>77550.33600000001</v>
      </c>
      <c r="T40" s="145"/>
      <c r="U40" s="146">
        <f>U29*C40*12</f>
        <v>80423.495999999999</v>
      </c>
      <c r="V40" s="145"/>
      <c r="W40" s="196">
        <f>W29*C40*12</f>
        <v>81855.912000000011</v>
      </c>
      <c r="X40" s="197"/>
      <c r="Y40" s="198">
        <f t="shared" si="17"/>
        <v>-6179.3759999999893</v>
      </c>
      <c r="Z40" s="198">
        <f t="shared" si="18"/>
        <v>-3310.3800000000047</v>
      </c>
      <c r="AA40" s="198">
        <f t="shared" si="19"/>
        <v>-1873.8000000000175</v>
      </c>
      <c r="AB40" s="198">
        <f t="shared" si="20"/>
        <v>-437.22000000000116</v>
      </c>
      <c r="AC40" s="198">
        <f t="shared" si="21"/>
        <v>999.35999999998603</v>
      </c>
      <c r="AD40" s="198">
        <f t="shared" si="13"/>
        <v>0</v>
      </c>
      <c r="AE40" s="149">
        <f t="shared" si="14"/>
        <v>2435.9400000000023</v>
      </c>
      <c r="AF40" s="149">
        <f t="shared" si="15"/>
        <v>5309.0999999999913</v>
      </c>
      <c r="AG40" s="150">
        <f t="shared" si="16"/>
        <v>6741.5160000000033</v>
      </c>
    </row>
    <row r="41" spans="1:33" ht="15" x14ac:dyDescent="0.25">
      <c r="A41" s="566"/>
      <c r="B41" s="199" t="s">
        <v>79</v>
      </c>
      <c r="C41" s="200">
        <v>61.7</v>
      </c>
      <c r="D41" s="269"/>
      <c r="E41" s="202">
        <f>E29*C41*12</f>
        <v>133560.75599999999</v>
      </c>
      <c r="F41" s="270"/>
      <c r="G41" s="204">
        <f>G29*C41*12</f>
        <v>122573.22000000002</v>
      </c>
      <c r="H41" s="203"/>
      <c r="I41" s="204">
        <f>I29*C41*12</f>
        <v>127674.576</v>
      </c>
      <c r="J41" s="203"/>
      <c r="K41" s="204">
        <f>K29*C41*12</f>
        <v>130228.95600000001</v>
      </c>
      <c r="L41" s="203"/>
      <c r="M41" s="204">
        <f>M29*C41*12</f>
        <v>132783.33600000001</v>
      </c>
      <c r="N41" s="203"/>
      <c r="O41" s="204">
        <f>O29*C41*12</f>
        <v>135337.71600000001</v>
      </c>
      <c r="P41" s="203"/>
      <c r="Q41" s="204">
        <f>Q29*C41*12</f>
        <v>133560.75599999999</v>
      </c>
      <c r="R41" s="203"/>
      <c r="S41" s="204">
        <f>S29*C41*12</f>
        <v>137892.09600000002</v>
      </c>
      <c r="T41" s="203"/>
      <c r="U41" s="204">
        <f>U29*C41*12</f>
        <v>143000.856</v>
      </c>
      <c r="V41" s="203"/>
      <c r="W41" s="205">
        <f>W29*C41*12</f>
        <v>145547.83199999999</v>
      </c>
      <c r="X41" s="180"/>
      <c r="Y41" s="198">
        <f t="shared" si="17"/>
        <v>-10987.535999999978</v>
      </c>
      <c r="Z41" s="198">
        <f t="shared" si="18"/>
        <v>-5886.179999999993</v>
      </c>
      <c r="AA41" s="198">
        <f t="shared" si="19"/>
        <v>-3331.7999999999884</v>
      </c>
      <c r="AB41" s="198">
        <f t="shared" si="20"/>
        <v>-777.4199999999837</v>
      </c>
      <c r="AC41" s="198">
        <f t="shared" si="21"/>
        <v>1776.960000000021</v>
      </c>
      <c r="AD41" s="198">
        <f t="shared" si="13"/>
        <v>0</v>
      </c>
      <c r="AE41" s="149">
        <f t="shared" si="14"/>
        <v>4331.3400000000256</v>
      </c>
      <c r="AF41" s="149">
        <f t="shared" si="15"/>
        <v>9440.1000000000058</v>
      </c>
      <c r="AG41" s="150">
        <f t="shared" si="16"/>
        <v>11987.076000000001</v>
      </c>
    </row>
    <row r="42" spans="1:33" ht="15" x14ac:dyDescent="0.25">
      <c r="A42" s="566"/>
      <c r="B42" s="141" t="s">
        <v>109</v>
      </c>
      <c r="C42" s="148">
        <v>69.3</v>
      </c>
      <c r="D42" s="254"/>
      <c r="E42" s="144">
        <f>E29*C42*12</f>
        <v>150012.32399999996</v>
      </c>
      <c r="F42" s="255"/>
      <c r="G42" s="146">
        <f>G29*C42*12</f>
        <v>137671.38</v>
      </c>
      <c r="H42" s="145"/>
      <c r="I42" s="146">
        <f>I29*C42*12</f>
        <v>143401.10399999999</v>
      </c>
      <c r="J42" s="145"/>
      <c r="K42" s="146">
        <f>K29*C42*12</f>
        <v>146270.12399999998</v>
      </c>
      <c r="L42" s="145"/>
      <c r="M42" s="146">
        <f>M29*C42*12</f>
        <v>149139.144</v>
      </c>
      <c r="N42" s="145"/>
      <c r="O42" s="146">
        <f>O29*C42*12</f>
        <v>152008.16399999999</v>
      </c>
      <c r="P42" s="145"/>
      <c r="Q42" s="146">
        <f>Q29*C42*12</f>
        <v>150012.32399999996</v>
      </c>
      <c r="R42" s="145"/>
      <c r="S42" s="146">
        <f>S29*C42*12</f>
        <v>154877.18400000001</v>
      </c>
      <c r="T42" s="145"/>
      <c r="U42" s="146">
        <f>U29*C42*12</f>
        <v>160615.22399999999</v>
      </c>
      <c r="V42" s="145"/>
      <c r="W42" s="196">
        <f>W29*C42*12</f>
        <v>163475.92800000001</v>
      </c>
      <c r="X42" s="197"/>
      <c r="Y42" s="198">
        <f t="shared" si="17"/>
        <v>-12340.943999999959</v>
      </c>
      <c r="Z42" s="198">
        <f t="shared" si="18"/>
        <v>-6611.2199999999721</v>
      </c>
      <c r="AA42" s="198">
        <f t="shared" si="19"/>
        <v>-3742.1999999999825</v>
      </c>
      <c r="AB42" s="198">
        <f t="shared" si="20"/>
        <v>-873.17999999996391</v>
      </c>
      <c r="AC42" s="198">
        <f t="shared" si="21"/>
        <v>1995.8400000000256</v>
      </c>
      <c r="AD42" s="198">
        <f t="shared" si="13"/>
        <v>0</v>
      </c>
      <c r="AE42" s="149">
        <f t="shared" si="14"/>
        <v>4864.8600000000442</v>
      </c>
      <c r="AF42" s="149">
        <f t="shared" si="15"/>
        <v>10602.900000000023</v>
      </c>
      <c r="AG42" s="150">
        <f t="shared" si="16"/>
        <v>13463.60400000005</v>
      </c>
    </row>
    <row r="43" spans="1:33" ht="15" x14ac:dyDescent="0.25">
      <c r="A43" s="566"/>
      <c r="B43" s="199" t="s">
        <v>81</v>
      </c>
      <c r="C43" s="103">
        <v>64.2</v>
      </c>
      <c r="D43" s="269"/>
      <c r="E43" s="202">
        <f>E29*C43*12</f>
        <v>138972.45600000001</v>
      </c>
      <c r="F43" s="270"/>
      <c r="G43" s="204">
        <f>G29*C43*12</f>
        <v>127539.72000000002</v>
      </c>
      <c r="H43" s="203"/>
      <c r="I43" s="204">
        <f>I29*C43*12</f>
        <v>132847.77600000001</v>
      </c>
      <c r="J43" s="203"/>
      <c r="K43" s="204">
        <f>K29*C43*12</f>
        <v>135505.65599999999</v>
      </c>
      <c r="L43" s="203"/>
      <c r="M43" s="204">
        <f>M29*C43*12</f>
        <v>138163.53600000002</v>
      </c>
      <c r="N43" s="203"/>
      <c r="O43" s="204">
        <f>O29*C43*12</f>
        <v>140821.416</v>
      </c>
      <c r="P43" s="203"/>
      <c r="Q43" s="204">
        <f>Q29*C43*12</f>
        <v>138972.45600000001</v>
      </c>
      <c r="R43" s="203"/>
      <c r="S43" s="204">
        <f>S29*C43*12</f>
        <v>143479.29600000003</v>
      </c>
      <c r="T43" s="203"/>
      <c r="U43" s="204">
        <f>U29*C43*12</f>
        <v>148795.05599999998</v>
      </c>
      <c r="V43" s="203"/>
      <c r="W43" s="205">
        <f>W29*C43*12</f>
        <v>151445.23200000002</v>
      </c>
      <c r="X43" s="180"/>
      <c r="Y43" s="198">
        <f t="shared" si="17"/>
        <v>-11432.73599999999</v>
      </c>
      <c r="Z43" s="198">
        <f t="shared" si="18"/>
        <v>-6124.679999999993</v>
      </c>
      <c r="AA43" s="198">
        <f t="shared" si="19"/>
        <v>-3466.8000000000175</v>
      </c>
      <c r="AB43" s="198">
        <f t="shared" si="20"/>
        <v>-808.9199999999837</v>
      </c>
      <c r="AC43" s="198">
        <f t="shared" si="21"/>
        <v>1848.9599999999919</v>
      </c>
      <c r="AD43" s="206">
        <f t="shared" si="13"/>
        <v>0</v>
      </c>
      <c r="AE43" s="207">
        <f t="shared" si="14"/>
        <v>4506.8400000000256</v>
      </c>
      <c r="AF43" s="207">
        <f t="shared" si="15"/>
        <v>9822.5999999999767</v>
      </c>
      <c r="AG43" s="150">
        <f t="shared" si="16"/>
        <v>12472.776000000013</v>
      </c>
    </row>
    <row r="44" spans="1:33" ht="15" x14ac:dyDescent="0.25">
      <c r="A44" s="566"/>
      <c r="B44" s="141" t="s">
        <v>82</v>
      </c>
      <c r="C44" s="148">
        <v>53.3</v>
      </c>
      <c r="D44" s="254"/>
      <c r="E44" s="144">
        <f>E29*C44*12</f>
        <v>115377.44399999999</v>
      </c>
      <c r="F44" s="255"/>
      <c r="G44" s="146">
        <f>G29*C44*12</f>
        <v>105885.78</v>
      </c>
      <c r="H44" s="145"/>
      <c r="I44" s="146">
        <f>I29*C44*12</f>
        <v>110292.624</v>
      </c>
      <c r="J44" s="145"/>
      <c r="K44" s="146">
        <f>K29*C44*12</f>
        <v>112499.24399999998</v>
      </c>
      <c r="L44" s="145"/>
      <c r="M44" s="146">
        <f>M29*C44*12</f>
        <v>114705.864</v>
      </c>
      <c r="N44" s="145"/>
      <c r="O44" s="146">
        <f>O29*C44*12</f>
        <v>116912.48399999998</v>
      </c>
      <c r="P44" s="145"/>
      <c r="Q44" s="146">
        <f>Q29*C44*12</f>
        <v>115377.44399999999</v>
      </c>
      <c r="R44" s="145"/>
      <c r="S44" s="146">
        <f>S29*C44*12</f>
        <v>119119.10400000001</v>
      </c>
      <c r="T44" s="145"/>
      <c r="U44" s="146">
        <f>U29*C44*12</f>
        <v>123532.34399999998</v>
      </c>
      <c r="V44" s="145"/>
      <c r="W44" s="196">
        <f>W29*C44*12</f>
        <v>125732.568</v>
      </c>
      <c r="X44" s="197"/>
      <c r="Y44" s="198">
        <f t="shared" si="17"/>
        <v>-9491.6639999999898</v>
      </c>
      <c r="Z44" s="198">
        <f t="shared" si="18"/>
        <v>-5084.8199999999924</v>
      </c>
      <c r="AA44" s="198">
        <f t="shared" si="19"/>
        <v>-2878.2000000000116</v>
      </c>
      <c r="AB44" s="198">
        <f t="shared" si="20"/>
        <v>-671.57999999998719</v>
      </c>
      <c r="AC44" s="198">
        <f t="shared" si="21"/>
        <v>1535.0399999999936</v>
      </c>
      <c r="AD44" s="198">
        <f t="shared" si="13"/>
        <v>0</v>
      </c>
      <c r="AE44" s="149">
        <f t="shared" si="14"/>
        <v>3741.660000000018</v>
      </c>
      <c r="AF44" s="149">
        <f t="shared" si="15"/>
        <v>8154.8999999999942</v>
      </c>
      <c r="AG44" s="150">
        <f t="shared" si="16"/>
        <v>10355.124000000011</v>
      </c>
    </row>
    <row r="45" spans="1:33" ht="15" x14ac:dyDescent="0.25">
      <c r="A45" s="566"/>
      <c r="B45" s="199" t="s">
        <v>83</v>
      </c>
      <c r="C45" s="103">
        <v>41</v>
      </c>
      <c r="D45" s="269"/>
      <c r="E45" s="202">
        <f>E29*C45*12</f>
        <v>88751.88</v>
      </c>
      <c r="F45" s="270"/>
      <c r="G45" s="204">
        <f>G29*C45*12</f>
        <v>81450.600000000006</v>
      </c>
      <c r="H45" s="203"/>
      <c r="I45" s="204">
        <f>I29*C45*12</f>
        <v>84840.48</v>
      </c>
      <c r="J45" s="203"/>
      <c r="K45" s="204">
        <f>K29*C45*12</f>
        <v>86537.88</v>
      </c>
      <c r="L45" s="203"/>
      <c r="M45" s="204">
        <f>M29*C45*12</f>
        <v>88235.28</v>
      </c>
      <c r="N45" s="203"/>
      <c r="O45" s="204">
        <f>O29*C45*12</f>
        <v>89932.68</v>
      </c>
      <c r="P45" s="203"/>
      <c r="Q45" s="204">
        <f>Q29*C45*12</f>
        <v>88751.88</v>
      </c>
      <c r="R45" s="203"/>
      <c r="S45" s="204">
        <f>S29*C45*12</f>
        <v>91630.080000000002</v>
      </c>
      <c r="T45" s="203"/>
      <c r="U45" s="204">
        <f>U29*C45*12</f>
        <v>95024.88</v>
      </c>
      <c r="V45" s="203"/>
      <c r="W45" s="205">
        <f>W29*C45*12</f>
        <v>96717.360000000015</v>
      </c>
      <c r="X45" s="180"/>
      <c r="Y45" s="198">
        <f t="shared" si="17"/>
        <v>-7301.2799999999988</v>
      </c>
      <c r="Z45" s="198">
        <f t="shared" si="18"/>
        <v>-3911.4000000000087</v>
      </c>
      <c r="AA45" s="198">
        <f t="shared" si="19"/>
        <v>-2214</v>
      </c>
      <c r="AB45" s="198">
        <f t="shared" si="20"/>
        <v>-516.60000000000582</v>
      </c>
      <c r="AC45" s="198">
        <f t="shared" si="21"/>
        <v>1180.7999999999884</v>
      </c>
      <c r="AD45" s="198">
        <f t="shared" si="13"/>
        <v>0</v>
      </c>
      <c r="AE45" s="149">
        <f t="shared" si="14"/>
        <v>2878.1999999999971</v>
      </c>
      <c r="AF45" s="149">
        <f t="shared" si="15"/>
        <v>6273</v>
      </c>
      <c r="AG45" s="150">
        <f t="shared" si="16"/>
        <v>7965.4800000000105</v>
      </c>
    </row>
    <row r="46" spans="1:33" ht="15.75" thickBot="1" x14ac:dyDescent="0.3">
      <c r="A46" s="566"/>
      <c r="B46" s="209" t="s">
        <v>84</v>
      </c>
      <c r="C46" s="271">
        <v>50.7</v>
      </c>
      <c r="D46" s="272"/>
      <c r="E46" s="212">
        <f>E29*C46*12</f>
        <v>109749.27599999998</v>
      </c>
      <c r="F46" s="273"/>
      <c r="G46" s="214">
        <f>G29*C46*12</f>
        <v>100720.62</v>
      </c>
      <c r="H46" s="213"/>
      <c r="I46" s="214">
        <f>I29*C46*12</f>
        <v>104912.49600000001</v>
      </c>
      <c r="J46" s="213"/>
      <c r="K46" s="214">
        <f>K29*C46*12</f>
        <v>107011.476</v>
      </c>
      <c r="L46" s="213"/>
      <c r="M46" s="214">
        <f>M29*C46*12</f>
        <v>109110.45600000001</v>
      </c>
      <c r="N46" s="213"/>
      <c r="O46" s="214">
        <f>O29*C46*12</f>
        <v>111209.43599999999</v>
      </c>
      <c r="P46" s="213"/>
      <c r="Q46" s="214">
        <f>Q29*C46*12</f>
        <v>109749.27599999998</v>
      </c>
      <c r="R46" s="213"/>
      <c r="S46" s="214">
        <f>S29*C46*12</f>
        <v>113308.416</v>
      </c>
      <c r="T46" s="213"/>
      <c r="U46" s="214">
        <f>U29*C46*12</f>
        <v>117506.376</v>
      </c>
      <c r="V46" s="213"/>
      <c r="W46" s="215">
        <f>W29*C46*12</f>
        <v>119599.27200000003</v>
      </c>
      <c r="X46" s="274"/>
      <c r="Y46" s="198">
        <f t="shared" si="17"/>
        <v>-9028.6559999999881</v>
      </c>
      <c r="Z46" s="198">
        <f t="shared" si="18"/>
        <v>-4836.7799999999697</v>
      </c>
      <c r="AA46" s="198">
        <f t="shared" si="19"/>
        <v>-2737.7999999999884</v>
      </c>
      <c r="AB46" s="198">
        <f t="shared" si="20"/>
        <v>-638.81999999997788</v>
      </c>
      <c r="AC46" s="198">
        <f t="shared" si="21"/>
        <v>1460.1600000000035</v>
      </c>
      <c r="AD46" s="217">
        <f t="shared" si="13"/>
        <v>0</v>
      </c>
      <c r="AE46" s="218">
        <f t="shared" si="14"/>
        <v>3559.140000000014</v>
      </c>
      <c r="AF46" s="218">
        <f t="shared" si="15"/>
        <v>7757.1000000000204</v>
      </c>
      <c r="AG46" s="219">
        <f t="shared" si="16"/>
        <v>9849.9960000000428</v>
      </c>
    </row>
    <row r="47" spans="1:33" ht="15.75" thickBot="1" x14ac:dyDescent="0.3">
      <c r="A47" s="567"/>
      <c r="B47" s="221" t="s">
        <v>85</v>
      </c>
      <c r="C47" s="257">
        <v>61</v>
      </c>
      <c r="D47" s="272"/>
      <c r="E47" s="212">
        <f>E29*C47*12</f>
        <v>132045.47999999998</v>
      </c>
      <c r="F47" s="275"/>
      <c r="G47" s="226">
        <f>G29*C47*12</f>
        <v>121182.6</v>
      </c>
      <c r="H47" s="225"/>
      <c r="I47" s="226">
        <f>I29*C47*12</f>
        <v>126226.08</v>
      </c>
      <c r="J47" s="225"/>
      <c r="K47" s="226">
        <f>K29*C47*12</f>
        <v>128751.47999999998</v>
      </c>
      <c r="L47" s="225"/>
      <c r="M47" s="226">
        <f>M29*C47*12</f>
        <v>131276.88</v>
      </c>
      <c r="N47" s="225"/>
      <c r="O47" s="226">
        <f>O29*C47*12</f>
        <v>133802.27999999997</v>
      </c>
      <c r="P47" s="225"/>
      <c r="Q47" s="226">
        <f>Q29*C47*12</f>
        <v>132045.47999999998</v>
      </c>
      <c r="R47" s="225"/>
      <c r="S47" s="226">
        <f>S29*C47*12</f>
        <v>136327.68000000002</v>
      </c>
      <c r="T47" s="225"/>
      <c r="U47" s="226">
        <f>U29*C47*12</f>
        <v>141378.47999999998</v>
      </c>
      <c r="V47" s="225"/>
      <c r="W47" s="227">
        <f>W29*C47*12</f>
        <v>143896.56</v>
      </c>
      <c r="X47" s="276"/>
      <c r="Y47" s="198">
        <f t="shared" si="17"/>
        <v>-10862.879999999976</v>
      </c>
      <c r="Z47" s="198">
        <f t="shared" si="18"/>
        <v>-5819.3999999999796</v>
      </c>
      <c r="AA47" s="198">
        <f t="shared" si="19"/>
        <v>-3294</v>
      </c>
      <c r="AB47" s="198">
        <f t="shared" si="20"/>
        <v>-768.59999999997672</v>
      </c>
      <c r="AC47" s="198">
        <f t="shared" si="21"/>
        <v>1756.7999999999884</v>
      </c>
      <c r="AD47" s="277">
        <f t="shared" si="13"/>
        <v>0</v>
      </c>
      <c r="AE47" s="278">
        <f t="shared" si="14"/>
        <v>4282.2000000000407</v>
      </c>
      <c r="AF47" s="278">
        <f t="shared" si="15"/>
        <v>9333</v>
      </c>
      <c r="AG47" s="279">
        <f t="shared" si="16"/>
        <v>11851.080000000016</v>
      </c>
    </row>
    <row r="48" spans="1:33" ht="15.75" thickBot="1" x14ac:dyDescent="0.3">
      <c r="D48" s="562">
        <f>SUM(E31:E47)</f>
        <v>1620262.98</v>
      </c>
      <c r="E48" s="563"/>
      <c r="F48" s="29"/>
      <c r="G48" s="280"/>
      <c r="H48" s="29"/>
      <c r="I48" s="280"/>
      <c r="J48" s="29"/>
      <c r="K48" s="280"/>
      <c r="L48" s="29"/>
      <c r="M48" s="280"/>
      <c r="N48" s="29"/>
      <c r="O48" s="280"/>
      <c r="P48" s="29"/>
      <c r="Q48" s="280"/>
      <c r="R48" s="29"/>
      <c r="S48" s="29"/>
      <c r="T48" s="29"/>
      <c r="U48" s="29"/>
      <c r="V48" s="29"/>
      <c r="W48" s="29"/>
      <c r="X48" s="180"/>
      <c r="Y48" s="230">
        <f t="shared" ref="Y48:AG48" si="22">SUM(Y35:Y47)</f>
        <v>-121486.1759999998</v>
      </c>
      <c r="Z48" s="230">
        <f t="shared" si="22"/>
        <v>-65081.879999999888</v>
      </c>
      <c r="AA48" s="230">
        <f t="shared" si="22"/>
        <v>-36838.799999999974</v>
      </c>
      <c r="AB48" s="230">
        <f t="shared" si="22"/>
        <v>-8595.7199999998411</v>
      </c>
      <c r="AC48" s="231">
        <f t="shared" si="22"/>
        <v>19647.360000000015</v>
      </c>
      <c r="AD48" s="230">
        <f t="shared" si="22"/>
        <v>0</v>
      </c>
      <c r="AE48" s="281">
        <f t="shared" si="22"/>
        <v>47890.440000000235</v>
      </c>
      <c r="AF48" s="281">
        <f t="shared" si="22"/>
        <v>104376.60000000002</v>
      </c>
      <c r="AG48" s="233">
        <f t="shared" si="22"/>
        <v>132537.81600000022</v>
      </c>
    </row>
    <row r="49" spans="1:33" ht="15.75" thickBot="1" x14ac:dyDescent="0.3">
      <c r="D49" s="29"/>
      <c r="E49" s="234"/>
      <c r="F49" s="548">
        <f>SUM(G31:G47)</f>
        <v>1486970.1</v>
      </c>
      <c r="G49" s="549"/>
      <c r="H49" s="548">
        <f>SUM(I31:I47)</f>
        <v>1548856.08</v>
      </c>
      <c r="I49" s="549"/>
      <c r="J49" s="548">
        <f>SUM(K31:K47)</f>
        <v>1579843.9799999997</v>
      </c>
      <c r="K49" s="549"/>
      <c r="L49" s="548">
        <f>SUM(M31:M47)</f>
        <v>1610831.8800000004</v>
      </c>
      <c r="M49" s="549"/>
      <c r="N49" s="548">
        <f>SUM(O31:O47)</f>
        <v>1641819.78</v>
      </c>
      <c r="O49" s="549"/>
      <c r="P49" s="548">
        <f>SUM(Q31:Q47)</f>
        <v>1620262.98</v>
      </c>
      <c r="Q49" s="549"/>
      <c r="R49" s="282"/>
      <c r="S49" s="29"/>
      <c r="T49" s="29"/>
      <c r="U49" s="29"/>
      <c r="V49" s="29"/>
      <c r="W49" s="29"/>
      <c r="X49" s="180"/>
      <c r="Y49" s="283">
        <f t="shared" ref="Y49:AG49" si="23">Y34+Y48</f>
        <v>-133292.87999999977</v>
      </c>
      <c r="Z49" s="283">
        <f t="shared" si="23"/>
        <v>-71406.899999999892</v>
      </c>
      <c r="AA49" s="283">
        <f t="shared" si="23"/>
        <v>-40418.999999999971</v>
      </c>
      <c r="AB49" s="283">
        <f t="shared" si="23"/>
        <v>-9431.0999999998312</v>
      </c>
      <c r="AC49" s="284">
        <f t="shared" si="23"/>
        <v>21556.800000000017</v>
      </c>
      <c r="AD49" s="283">
        <f t="shared" si="23"/>
        <v>0</v>
      </c>
      <c r="AE49" s="285">
        <f t="shared" si="23"/>
        <v>52544.700000000244</v>
      </c>
      <c r="AF49" s="286">
        <f t="shared" si="23"/>
        <v>114520.50000000003</v>
      </c>
      <c r="AG49" s="241">
        <f t="shared" si="23"/>
        <v>145418.58000000025</v>
      </c>
    </row>
    <row r="50" spans="1:33" ht="3.75" customHeight="1" x14ac:dyDescent="0.25">
      <c r="A50" s="550" t="s">
        <v>34</v>
      </c>
      <c r="B50" s="551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</row>
    <row r="51" spans="1:33" ht="15" customHeight="1" thickBot="1" x14ac:dyDescent="0.3">
      <c r="A51" s="551"/>
      <c r="B51" s="551"/>
      <c r="D51" s="29"/>
      <c r="E51" s="29"/>
      <c r="F51" s="29"/>
      <c r="G51" s="60"/>
      <c r="H51" s="29"/>
      <c r="I51" s="29"/>
      <c r="J51" s="29"/>
      <c r="K51" s="29"/>
      <c r="L51" s="29"/>
      <c r="M51" s="32"/>
      <c r="N51" s="29"/>
      <c r="O51" s="29"/>
      <c r="P51" s="552" t="s">
        <v>136</v>
      </c>
      <c r="Q51" s="553"/>
      <c r="R51" s="553"/>
      <c r="S51" s="29"/>
      <c r="T51" s="29"/>
      <c r="U51" s="29"/>
      <c r="V51" s="29"/>
      <c r="W51" s="29"/>
      <c r="X51" s="29"/>
      <c r="Y51" s="325"/>
      <c r="Z51" s="29"/>
      <c r="AA51" s="29"/>
      <c r="AB51" s="29"/>
      <c r="AC51" s="29"/>
      <c r="AD51" s="105" t="s">
        <v>44</v>
      </c>
      <c r="AE51" s="29"/>
      <c r="AF51" s="29"/>
      <c r="AG51" s="29"/>
    </row>
    <row r="52" spans="1:33" ht="15.75" thickBot="1" x14ac:dyDescent="0.3">
      <c r="A52" s="106"/>
      <c r="B52" s="107" t="s">
        <v>45</v>
      </c>
      <c r="C52" s="108" t="s">
        <v>110</v>
      </c>
      <c r="D52" s="554" t="s">
        <v>87</v>
      </c>
      <c r="E52" s="555"/>
      <c r="F52" s="556" t="s">
        <v>48</v>
      </c>
      <c r="G52" s="557"/>
      <c r="H52" s="557"/>
      <c r="I52" s="557"/>
      <c r="J52" s="557"/>
      <c r="K52" s="557"/>
      <c r="L52" s="557"/>
      <c r="M52" s="557"/>
      <c r="N52" s="557"/>
      <c r="O52" s="557"/>
      <c r="P52" s="557"/>
      <c r="Q52" s="557"/>
      <c r="R52" s="557"/>
      <c r="S52" s="557"/>
      <c r="T52" s="557"/>
      <c r="U52" s="557"/>
      <c r="V52" s="557"/>
      <c r="W52" s="558"/>
      <c r="X52" s="287"/>
      <c r="Y52" s="288"/>
      <c r="Z52" s="288"/>
      <c r="AA52" s="288"/>
      <c r="AB52" s="288"/>
      <c r="AC52" s="288"/>
      <c r="AD52" s="559" t="s">
        <v>49</v>
      </c>
      <c r="AE52" s="560"/>
      <c r="AF52" s="560"/>
      <c r="AG52" s="561"/>
    </row>
    <row r="53" spans="1:33" ht="15" x14ac:dyDescent="0.25">
      <c r="A53" s="110"/>
      <c r="B53" s="111" t="s">
        <v>50</v>
      </c>
      <c r="C53" s="112" t="s">
        <v>111</v>
      </c>
      <c r="D53" s="545" t="s">
        <v>112</v>
      </c>
      <c r="E53" s="546"/>
      <c r="F53" s="537" t="s">
        <v>91</v>
      </c>
      <c r="G53" s="547"/>
      <c r="H53" s="537" t="s">
        <v>128</v>
      </c>
      <c r="I53" s="537"/>
      <c r="J53" s="537" t="s">
        <v>129</v>
      </c>
      <c r="K53" s="537"/>
      <c r="L53" s="537" t="s">
        <v>130</v>
      </c>
      <c r="M53" s="537"/>
      <c r="N53" s="537" t="s">
        <v>131</v>
      </c>
      <c r="O53" s="537"/>
      <c r="P53" s="535" t="s">
        <v>113</v>
      </c>
      <c r="Q53" s="536"/>
      <c r="R53" s="537" t="s">
        <v>114</v>
      </c>
      <c r="S53" s="537"/>
      <c r="T53" s="537" t="s">
        <v>115</v>
      </c>
      <c r="U53" s="537"/>
      <c r="V53" s="538" t="s">
        <v>112</v>
      </c>
      <c r="W53" s="539"/>
      <c r="X53" s="289"/>
      <c r="Y53" s="114" t="s">
        <v>99</v>
      </c>
      <c r="Z53" s="114" t="s">
        <v>100</v>
      </c>
      <c r="AA53" s="114" t="s">
        <v>101</v>
      </c>
      <c r="AB53" s="114" t="s">
        <v>102</v>
      </c>
      <c r="AC53" s="114" t="s">
        <v>116</v>
      </c>
      <c r="AD53" s="116" t="s">
        <v>117</v>
      </c>
      <c r="AE53" s="114" t="s">
        <v>118</v>
      </c>
      <c r="AF53" s="290" t="s">
        <v>119</v>
      </c>
      <c r="AG53" s="291" t="s">
        <v>106</v>
      </c>
    </row>
    <row r="54" spans="1:33" ht="15.75" thickBot="1" x14ac:dyDescent="0.3">
      <c r="A54" s="110"/>
      <c r="B54" s="119"/>
      <c r="C54" s="120">
        <v>45383</v>
      </c>
      <c r="D54" s="121"/>
      <c r="E54" s="245">
        <v>100.18</v>
      </c>
      <c r="F54" s="121"/>
      <c r="G54" s="123">
        <v>92.24</v>
      </c>
      <c r="H54" s="121"/>
      <c r="I54" s="125">
        <v>94.09</v>
      </c>
      <c r="J54" s="121"/>
      <c r="K54" s="125">
        <v>95.93</v>
      </c>
      <c r="L54" s="121"/>
      <c r="M54" s="125">
        <v>97.78</v>
      </c>
      <c r="N54" s="121"/>
      <c r="O54" s="125">
        <v>99.62</v>
      </c>
      <c r="P54" s="292"/>
      <c r="Q54" s="124">
        <v>100.18</v>
      </c>
      <c r="R54" s="121"/>
      <c r="S54" s="125">
        <v>101.47</v>
      </c>
      <c r="T54" s="121"/>
      <c r="U54" s="125">
        <v>103.31</v>
      </c>
      <c r="V54" s="247"/>
      <c r="W54" s="248">
        <v>105.16</v>
      </c>
      <c r="X54" s="293"/>
      <c r="Y54" s="129"/>
      <c r="Z54" s="129"/>
      <c r="AA54" s="129"/>
      <c r="AB54" s="129"/>
      <c r="AC54" s="130"/>
      <c r="AD54" s="131"/>
      <c r="AE54" s="129"/>
      <c r="AF54" s="130"/>
      <c r="AG54" s="294"/>
    </row>
    <row r="55" spans="1:33" ht="15" x14ac:dyDescent="0.25">
      <c r="A55" s="133"/>
      <c r="B55" s="295"/>
      <c r="C55" s="135"/>
      <c r="D55" s="136"/>
      <c r="E55" s="136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6"/>
      <c r="S55" s="136"/>
      <c r="T55" s="136"/>
      <c r="U55" s="136"/>
      <c r="V55" s="136"/>
      <c r="W55" s="296"/>
      <c r="X55" s="297"/>
      <c r="Y55" s="136"/>
      <c r="Z55" s="136"/>
      <c r="AA55" s="136"/>
      <c r="AB55" s="136"/>
      <c r="AC55" s="136"/>
      <c r="AD55" s="136"/>
      <c r="AE55" s="136"/>
      <c r="AF55" s="136"/>
      <c r="AG55" s="296"/>
    </row>
    <row r="56" spans="1:33" ht="15" x14ac:dyDescent="0.25">
      <c r="A56" s="540" t="s">
        <v>68</v>
      </c>
      <c r="B56" s="141" t="s">
        <v>120</v>
      </c>
      <c r="C56" s="253">
        <v>284.2</v>
      </c>
      <c r="D56" s="143"/>
      <c r="E56" s="144">
        <f>E54*C56*12</f>
        <v>341653.87199999997</v>
      </c>
      <c r="F56" s="298"/>
      <c r="G56" s="146">
        <f>G54*C56*12</f>
        <v>314575.29599999997</v>
      </c>
      <c r="H56" s="145"/>
      <c r="I56" s="146">
        <f>I54*C56*12</f>
        <v>320884.53600000002</v>
      </c>
      <c r="J56" s="145"/>
      <c r="K56" s="146">
        <f>K54*C56*12</f>
        <v>327159.67200000002</v>
      </c>
      <c r="L56" s="145"/>
      <c r="M56" s="147">
        <f>M54*C56*12</f>
        <v>333468.91200000001</v>
      </c>
      <c r="N56" s="145"/>
      <c r="O56" s="146">
        <f>O54*C56*12</f>
        <v>339744.04800000001</v>
      </c>
      <c r="P56" s="145"/>
      <c r="Q56" s="146">
        <f>Q54*C56*12</f>
        <v>341653.87199999997</v>
      </c>
      <c r="R56" s="145"/>
      <c r="S56" s="146">
        <f>S54*C56*12</f>
        <v>346053.28799999994</v>
      </c>
      <c r="T56" s="145"/>
      <c r="U56" s="146">
        <f>U54*C56*12</f>
        <v>352328.424</v>
      </c>
      <c r="V56" s="148"/>
      <c r="W56" s="196">
        <f>W54*C56*12</f>
        <v>358637.66399999999</v>
      </c>
      <c r="X56" s="297"/>
      <c r="Y56" s="149">
        <f>G56-E56</f>
        <v>-27078.576000000001</v>
      </c>
      <c r="Z56" s="149">
        <f>I56-E56</f>
        <v>-20769.335999999952</v>
      </c>
      <c r="AA56" s="149">
        <f>K56-E56</f>
        <v>-14494.199999999953</v>
      </c>
      <c r="AB56" s="149">
        <f>M56-E56</f>
        <v>-8184.9599999999627</v>
      </c>
      <c r="AC56" s="149">
        <f>O56-E56</f>
        <v>-1909.8239999999641</v>
      </c>
      <c r="AD56" s="149">
        <f>Q56-E56</f>
        <v>0</v>
      </c>
      <c r="AE56" s="149">
        <f>S56-E56</f>
        <v>4399.4159999999683</v>
      </c>
      <c r="AF56" s="149">
        <f>U56-E56</f>
        <v>10674.552000000025</v>
      </c>
      <c r="AG56" s="150">
        <f>W56-E56</f>
        <v>16983.792000000016</v>
      </c>
    </row>
    <row r="57" spans="1:33" ht="15" x14ac:dyDescent="0.25">
      <c r="A57" s="541"/>
      <c r="B57" s="141" t="s">
        <v>121</v>
      </c>
      <c r="C57" s="253">
        <v>200.2</v>
      </c>
      <c r="D57" s="143"/>
      <c r="E57" s="144">
        <f>E54*C57*12</f>
        <v>240672.432</v>
      </c>
      <c r="F57" s="249"/>
      <c r="G57" s="152">
        <f>G54*C57*12</f>
        <v>221597.37599999996</v>
      </c>
      <c r="H57" s="151"/>
      <c r="I57" s="152">
        <f>I54*C57*12</f>
        <v>226041.81599999999</v>
      </c>
      <c r="J57" s="151"/>
      <c r="K57" s="152">
        <f>K54*C57*12</f>
        <v>230462.23200000002</v>
      </c>
      <c r="L57" s="151"/>
      <c r="M57" s="153">
        <f>M54*C57*12</f>
        <v>234906.67200000002</v>
      </c>
      <c r="N57" s="151"/>
      <c r="O57" s="146">
        <f>O54*C57*12</f>
        <v>239327.08799999999</v>
      </c>
      <c r="P57" s="151"/>
      <c r="Q57" s="152">
        <f>Q54*C57*12</f>
        <v>240672.432</v>
      </c>
      <c r="R57" s="154"/>
      <c r="S57" s="155">
        <f>S54*C57*12</f>
        <v>243771.52799999999</v>
      </c>
      <c r="T57" s="154"/>
      <c r="U57" s="155">
        <f>U54*C57*12</f>
        <v>248191.94400000002</v>
      </c>
      <c r="V57" s="156"/>
      <c r="W57" s="299">
        <f>W54*C57*12</f>
        <v>252636.38399999999</v>
      </c>
      <c r="X57" s="297"/>
      <c r="Y57" s="157">
        <f>G57-E57</f>
        <v>-19075.056000000041</v>
      </c>
      <c r="Z57" s="149">
        <f t="shared" ref="Z57:Z59" si="24">I57-E57</f>
        <v>-14630.616000000009</v>
      </c>
      <c r="AA57" s="149">
        <f t="shared" ref="AA57:AA59" si="25">K57-E57</f>
        <v>-10210.199999999983</v>
      </c>
      <c r="AB57" s="149">
        <f t="shared" ref="AB57:AB59" si="26">M57-E57</f>
        <v>-5765.7599999999802</v>
      </c>
      <c r="AC57" s="149">
        <f t="shared" ref="AC57:AC59" si="27">O57-E57</f>
        <v>-1345.3440000000119</v>
      </c>
      <c r="AD57" s="157">
        <f>Q57-E57</f>
        <v>0</v>
      </c>
      <c r="AE57" s="157">
        <f>S57-E57</f>
        <v>3099.0959999999905</v>
      </c>
      <c r="AF57" s="157">
        <f>U57-E57</f>
        <v>7519.512000000017</v>
      </c>
      <c r="AG57" s="158">
        <f>W57-E57</f>
        <v>11963.95199999999</v>
      </c>
    </row>
    <row r="58" spans="1:33" ht="15" x14ac:dyDescent="0.25">
      <c r="A58" s="541"/>
      <c r="B58" s="209" t="s">
        <v>122</v>
      </c>
      <c r="C58" s="271">
        <v>161.80000000000001</v>
      </c>
      <c r="D58" s="211"/>
      <c r="E58" s="212">
        <f>E54*C58*12</f>
        <v>194509.48800000001</v>
      </c>
      <c r="F58" s="29"/>
      <c r="G58" s="176">
        <f>G54*C58*12</f>
        <v>179093.18400000001</v>
      </c>
      <c r="H58" s="213"/>
      <c r="I58" s="176">
        <f>I54*C58*12</f>
        <v>182685.14400000003</v>
      </c>
      <c r="J58" s="213"/>
      <c r="K58" s="176">
        <f>K54*C58*12</f>
        <v>186257.68800000002</v>
      </c>
      <c r="L58" s="213"/>
      <c r="M58" s="214">
        <f>M54*C58*12</f>
        <v>189849.64800000002</v>
      </c>
      <c r="N58" s="203"/>
      <c r="O58" s="146">
        <f>O54*C58*12</f>
        <v>193422.19200000001</v>
      </c>
      <c r="P58" s="103"/>
      <c r="Q58" s="176">
        <f>Q54*C58*12</f>
        <v>194509.48800000001</v>
      </c>
      <c r="R58" s="300"/>
      <c r="S58" s="301">
        <f>S54*C58*12</f>
        <v>197014.152</v>
      </c>
      <c r="T58" s="302"/>
      <c r="U58" s="303">
        <f>U54*C58*12</f>
        <v>200586.696</v>
      </c>
      <c r="V58" s="154"/>
      <c r="W58" s="155">
        <f>W54*C58*12</f>
        <v>204178.65599999999</v>
      </c>
      <c r="X58" s="304"/>
      <c r="Y58" s="157">
        <f>G58-E58</f>
        <v>-15416.304000000004</v>
      </c>
      <c r="Z58" s="149">
        <f t="shared" si="24"/>
        <v>-11824.343999999983</v>
      </c>
      <c r="AA58" s="149">
        <f t="shared" si="25"/>
        <v>-8251.7999999999884</v>
      </c>
      <c r="AB58" s="149">
        <f t="shared" si="26"/>
        <v>-4659.8399999999965</v>
      </c>
      <c r="AC58" s="149">
        <f t="shared" si="27"/>
        <v>-1087.2960000000021</v>
      </c>
      <c r="AD58" s="157">
        <f>Q58-E58</f>
        <v>0</v>
      </c>
      <c r="AE58" s="157">
        <f>S58-E58</f>
        <v>2504.6639999999898</v>
      </c>
      <c r="AF58" s="157">
        <f>U58-E58</f>
        <v>6077.2079999999842</v>
      </c>
      <c r="AG58" s="158">
        <f>W58-E58</f>
        <v>9669.167999999976</v>
      </c>
    </row>
    <row r="59" spans="1:33" ht="15.75" thickBot="1" x14ac:dyDescent="0.3">
      <c r="A59" s="542"/>
      <c r="B59" s="159" t="s">
        <v>123</v>
      </c>
      <c r="C59" s="163">
        <v>164</v>
      </c>
      <c r="D59" s="161"/>
      <c r="E59" s="162">
        <f>E54*C59*12</f>
        <v>197154.24</v>
      </c>
      <c r="F59" s="305"/>
      <c r="G59" s="164">
        <f>G54*C59*12</f>
        <v>181528.31999999998</v>
      </c>
      <c r="H59" s="225"/>
      <c r="I59" s="164">
        <f>I54*C59*12</f>
        <v>185169.12</v>
      </c>
      <c r="J59" s="225"/>
      <c r="K59" s="164">
        <f>K54*C59*12</f>
        <v>188790.24</v>
      </c>
      <c r="L59" s="225"/>
      <c r="M59" s="226">
        <f>M54*C59*12</f>
        <v>192431.04</v>
      </c>
      <c r="N59" s="225"/>
      <c r="O59" s="226">
        <f>O54*C59*12</f>
        <v>196052.16</v>
      </c>
      <c r="P59" s="163"/>
      <c r="Q59" s="164">
        <f>Q54*C59*12</f>
        <v>197154.24</v>
      </c>
      <c r="R59" s="165"/>
      <c r="S59" s="166">
        <f>S54*C59*12</f>
        <v>199692.95999999996</v>
      </c>
      <c r="T59" s="167"/>
      <c r="U59" s="168">
        <f>U54*C59*12</f>
        <v>203314.08000000002</v>
      </c>
      <c r="V59" s="165"/>
      <c r="W59" s="306">
        <f>W54*C59*12</f>
        <v>206954.87999999998</v>
      </c>
      <c r="X59" s="307"/>
      <c r="Y59" s="308">
        <f>G59-E59</f>
        <v>-15625.920000000013</v>
      </c>
      <c r="Z59" s="218">
        <f t="shared" si="24"/>
        <v>-11985.119999999995</v>
      </c>
      <c r="AA59" s="218">
        <f t="shared" si="25"/>
        <v>-8364</v>
      </c>
      <c r="AB59" s="218">
        <f t="shared" si="26"/>
        <v>-4723.1999999999825</v>
      </c>
      <c r="AC59" s="218">
        <f t="shared" si="27"/>
        <v>-1102.0799999999872</v>
      </c>
      <c r="AD59" s="308">
        <f>Q59-E59</f>
        <v>0</v>
      </c>
      <c r="AE59" s="170">
        <f>S59-E59</f>
        <v>2538.7199999999721</v>
      </c>
      <c r="AF59" s="170">
        <f>U59-E59</f>
        <v>6159.8400000000256</v>
      </c>
      <c r="AG59" s="309">
        <f>W59-E59</f>
        <v>9800.6399999999849</v>
      </c>
    </row>
    <row r="60" spans="1:33" ht="15.75" thickBot="1" x14ac:dyDescent="0.3">
      <c r="A60" s="172"/>
      <c r="D60" s="543">
        <f>SUM(E56:E59)</f>
        <v>973990.03200000001</v>
      </c>
      <c r="E60" s="544"/>
      <c r="F60" s="29"/>
      <c r="G60" s="310"/>
      <c r="H60" s="29"/>
      <c r="I60" s="310"/>
      <c r="J60" s="29"/>
      <c r="K60" s="310"/>
      <c r="L60" s="29"/>
      <c r="M60" s="310"/>
      <c r="N60" s="29"/>
      <c r="O60" s="310"/>
      <c r="P60" s="29"/>
      <c r="Q60" s="310"/>
      <c r="R60" s="311"/>
      <c r="S60" s="312"/>
      <c r="T60" s="311"/>
      <c r="U60" s="312"/>
      <c r="V60" s="311"/>
      <c r="W60" s="312"/>
      <c r="X60" s="180"/>
      <c r="Y60" s="284">
        <f t="shared" ref="Y60:AG60" si="28">SUM(Y56:Y59)</f>
        <v>-77195.856000000058</v>
      </c>
      <c r="Z60" s="318">
        <f>SUM(Z56:Z59)</f>
        <v>-59209.415999999939</v>
      </c>
      <c r="AA60" s="319">
        <f>SUM(AA56:AA59)</f>
        <v>-41320.199999999924</v>
      </c>
      <c r="AB60" s="238">
        <f>SUM(AB56:AB59)</f>
        <v>-23333.759999999922</v>
      </c>
      <c r="AC60" s="320">
        <f>SUM(AC56:AC59)</f>
        <v>-5444.5439999999653</v>
      </c>
      <c r="AD60" s="321">
        <f t="shared" si="28"/>
        <v>0</v>
      </c>
      <c r="AE60" s="285">
        <f t="shared" si="28"/>
        <v>12541.895999999921</v>
      </c>
      <c r="AF60" s="313">
        <f t="shared" si="28"/>
        <v>30431.112000000052</v>
      </c>
      <c r="AG60" s="241">
        <f t="shared" si="28"/>
        <v>48417.551999999967</v>
      </c>
    </row>
    <row r="61" spans="1:33" ht="15.75" thickBot="1" x14ac:dyDescent="0.3">
      <c r="E61" s="234"/>
      <c r="F61" s="529">
        <f>SUM(G56:G60)</f>
        <v>896794.17599999986</v>
      </c>
      <c r="G61" s="530"/>
      <c r="H61" s="531">
        <f>SUM(I56:I60)</f>
        <v>914780.61600000004</v>
      </c>
      <c r="I61" s="530"/>
      <c r="J61" s="532">
        <f>SUM(K56:K60)</f>
        <v>932669.83200000017</v>
      </c>
      <c r="K61" s="530"/>
      <c r="L61" s="532">
        <f>SUM(M56:M60)</f>
        <v>950656.27200000011</v>
      </c>
      <c r="M61" s="530"/>
      <c r="N61" s="532">
        <f>SUM(O56:O60)</f>
        <v>968545.48800000001</v>
      </c>
      <c r="O61" s="530"/>
      <c r="P61" s="533">
        <f>SUM(Q56:Q60)</f>
        <v>973990.03200000001</v>
      </c>
      <c r="Q61" s="534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</row>
    <row r="62" spans="1:33" ht="6.75" customHeight="1" thickBot="1" x14ac:dyDescent="0.3"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</row>
    <row r="63" spans="1:33" ht="13.5" thickBot="1" x14ac:dyDescent="0.25">
      <c r="A63" s="314" t="s">
        <v>124</v>
      </c>
      <c r="B63" s="314" t="s">
        <v>125</v>
      </c>
      <c r="C63" s="314"/>
      <c r="D63" s="314"/>
      <c r="E63" s="315"/>
      <c r="F63" s="111"/>
      <c r="G63" s="111"/>
      <c r="H63" s="111"/>
      <c r="I63" s="111"/>
      <c r="Y63" s="326">
        <f>Y24+Y49+Y60</f>
        <v>-330165.71999999997</v>
      </c>
      <c r="Z63" s="322">
        <f>Z24+Z49+Z60</f>
        <v>-224410.01999999981</v>
      </c>
      <c r="AA63" s="322">
        <f>AA24+AA49+AA60</f>
        <v>-147722.04</v>
      </c>
      <c r="AB63" s="322">
        <f>AB24+AB49+AB60</f>
        <v>-71933.051999999909</v>
      </c>
      <c r="AC63" s="322">
        <f>AC24+AC49+AC60</f>
        <v>3791.1360000000059</v>
      </c>
      <c r="AD63" s="323">
        <f>AD24++AD49+AD60</f>
        <v>0</v>
      </c>
      <c r="AE63" s="324">
        <f>AE24+AE49+AE60</f>
        <v>106459.62000000014</v>
      </c>
      <c r="AF63" s="324">
        <f>AF24+AF49+AF60</f>
        <v>213139.28399999996</v>
      </c>
      <c r="AG63" s="316">
        <f>AG24+AG49+AG60</f>
        <v>288870.87600000016</v>
      </c>
    </row>
    <row r="64" spans="1:33" x14ac:dyDescent="0.2">
      <c r="A64" s="314" t="s">
        <v>126</v>
      </c>
      <c r="B64" s="314" t="s">
        <v>127</v>
      </c>
      <c r="C64" s="314"/>
      <c r="D64" s="314"/>
      <c r="E64" s="315"/>
      <c r="F64" s="111"/>
      <c r="G64" s="111"/>
      <c r="H64" s="111"/>
      <c r="I64" s="111"/>
      <c r="K64" s="317"/>
      <c r="L64" s="317"/>
      <c r="M64" s="317"/>
    </row>
  </sheetData>
  <mergeCells count="70">
    <mergeCell ref="A10:A21"/>
    <mergeCell ref="P1:R1"/>
    <mergeCell ref="D2:E2"/>
    <mergeCell ref="F2:W2"/>
    <mergeCell ref="Y2:AG2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A6:A8"/>
    <mergeCell ref="Y27:AG27"/>
    <mergeCell ref="D23:E23"/>
    <mergeCell ref="F24:G24"/>
    <mergeCell ref="H24:I24"/>
    <mergeCell ref="J24:K24"/>
    <mergeCell ref="L24:M24"/>
    <mergeCell ref="N24:O24"/>
    <mergeCell ref="P24:Q24"/>
    <mergeCell ref="A25:C26"/>
    <mergeCell ref="P26:R26"/>
    <mergeCell ref="D27:E27"/>
    <mergeCell ref="F27:W27"/>
    <mergeCell ref="A35:A47"/>
    <mergeCell ref="D28:E28"/>
    <mergeCell ref="F28:G28"/>
    <mergeCell ref="H28:I28"/>
    <mergeCell ref="J28:K28"/>
    <mergeCell ref="P28:Q28"/>
    <mergeCell ref="R28:S28"/>
    <mergeCell ref="T28:U28"/>
    <mergeCell ref="V28:W28"/>
    <mergeCell ref="A31:A33"/>
    <mergeCell ref="L28:M28"/>
    <mergeCell ref="N28:O28"/>
    <mergeCell ref="AD52:AG52"/>
    <mergeCell ref="D48:E48"/>
    <mergeCell ref="F49:G49"/>
    <mergeCell ref="H49:I49"/>
    <mergeCell ref="J49:K49"/>
    <mergeCell ref="L49:M49"/>
    <mergeCell ref="N49:O49"/>
    <mergeCell ref="J53:K53"/>
    <mergeCell ref="L53:M53"/>
    <mergeCell ref="N53:O53"/>
    <mergeCell ref="P49:Q49"/>
    <mergeCell ref="A50:B51"/>
    <mergeCell ref="P51:R51"/>
    <mergeCell ref="D52:E52"/>
    <mergeCell ref="F52:W52"/>
    <mergeCell ref="A56:A59"/>
    <mergeCell ref="D60:E60"/>
    <mergeCell ref="D53:E53"/>
    <mergeCell ref="F53:G53"/>
    <mergeCell ref="H53:I53"/>
    <mergeCell ref="P61:Q61"/>
    <mergeCell ref="P53:Q53"/>
    <mergeCell ref="R53:S53"/>
    <mergeCell ref="T53:U53"/>
    <mergeCell ref="V53:W53"/>
    <mergeCell ref="F61:G61"/>
    <mergeCell ref="H61:I61"/>
    <mergeCell ref="J61:K61"/>
    <mergeCell ref="L61:M61"/>
    <mergeCell ref="N61:O61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12731-A716-4AB6-B3B6-00A34BB42225}">
  <sheetPr>
    <pageSetUpPr fitToPage="1"/>
  </sheetPr>
  <dimension ref="A2:R63"/>
  <sheetViews>
    <sheetView workbookViewId="0">
      <selection activeCell="U17" sqref="U17"/>
    </sheetView>
  </sheetViews>
  <sheetFormatPr baseColWidth="10" defaultRowHeight="12.75" x14ac:dyDescent="0.2"/>
  <cols>
    <col min="1" max="1" width="3.7109375" style="2" customWidth="1"/>
    <col min="2" max="2" width="13.140625" style="2" customWidth="1"/>
    <col min="3" max="3" width="10.28515625" style="103" customWidth="1"/>
    <col min="4" max="4" width="2.5703125" style="2" customWidth="1"/>
    <col min="5" max="5" width="14.42578125" style="2" customWidth="1"/>
    <col min="6" max="6" width="1.42578125" style="2" customWidth="1"/>
    <col min="7" max="7" width="15.42578125" style="2" customWidth="1"/>
    <col min="8" max="8" width="1.7109375" style="2" customWidth="1"/>
    <col min="9" max="9" width="14.5703125" style="2" customWidth="1"/>
    <col min="10" max="10" width="1.5703125" style="2" customWidth="1"/>
    <col min="11" max="11" width="15.28515625" style="2" customWidth="1"/>
    <col min="12" max="12" width="1.7109375" style="2" customWidth="1"/>
    <col min="13" max="13" width="14.85546875" style="2" customWidth="1"/>
    <col min="14" max="14" width="0.42578125" style="2" customWidth="1"/>
    <col min="15" max="15" width="14.85546875" style="2" customWidth="1"/>
    <col min="16" max="16" width="14.42578125" style="2" customWidth="1"/>
    <col min="17" max="17" width="14.7109375" style="2" customWidth="1"/>
    <col min="18" max="18" width="14.85546875" style="2" customWidth="1"/>
    <col min="19" max="241" width="11.42578125" style="2"/>
    <col min="242" max="242" width="2.85546875" style="2" customWidth="1"/>
    <col min="243" max="243" width="9.42578125" style="2" customWidth="1"/>
    <col min="244" max="244" width="8.7109375" style="2" customWidth="1"/>
    <col min="245" max="245" width="2.5703125" style="2" customWidth="1"/>
    <col min="246" max="246" width="12" style="2" customWidth="1"/>
    <col min="247" max="247" width="1.42578125" style="2" customWidth="1"/>
    <col min="248" max="248" width="11.28515625" style="2" customWidth="1"/>
    <col min="249" max="249" width="1.7109375" style="2" customWidth="1"/>
    <col min="250" max="250" width="11.28515625" style="2" customWidth="1"/>
    <col min="251" max="251" width="1.5703125" style="2" customWidth="1"/>
    <col min="252" max="252" width="11.140625" style="2" customWidth="1"/>
    <col min="253" max="253" width="1.7109375" style="2" customWidth="1"/>
    <col min="254" max="254" width="11.28515625" style="2" customWidth="1"/>
    <col min="255" max="255" width="1.42578125" style="2" customWidth="1"/>
    <col min="256" max="256" width="11.85546875" style="2" customWidth="1"/>
    <col min="257" max="257" width="1.28515625" style="2" customWidth="1"/>
    <col min="258" max="258" width="13.5703125" style="2" customWidth="1"/>
    <col min="259" max="259" width="1.5703125" style="2" customWidth="1"/>
    <col min="260" max="260" width="10.85546875" style="2" customWidth="1"/>
    <col min="261" max="261" width="1.7109375" style="2" customWidth="1"/>
    <col min="262" max="262" width="10.7109375" style="2" customWidth="1"/>
    <col min="263" max="263" width="1.5703125" style="2" customWidth="1"/>
    <col min="264" max="264" width="10.85546875" style="2" customWidth="1"/>
    <col min="265" max="265" width="0.42578125" style="2" customWidth="1"/>
    <col min="266" max="266" width="12.28515625" style="2" customWidth="1"/>
    <col min="267" max="267" width="12.42578125" style="2" customWidth="1"/>
    <col min="268" max="268" width="12.140625" style="2" customWidth="1"/>
    <col min="269" max="269" width="10" style="2" customWidth="1"/>
    <col min="270" max="270" width="12.5703125" style="2" customWidth="1"/>
    <col min="271" max="271" width="11.85546875" style="2" customWidth="1"/>
    <col min="272" max="272" width="12" style="2" customWidth="1"/>
    <col min="273" max="274" width="11.7109375" style="2" customWidth="1"/>
    <col min="275" max="497" width="11.42578125" style="2"/>
    <col min="498" max="498" width="2.85546875" style="2" customWidth="1"/>
    <col min="499" max="499" width="9.42578125" style="2" customWidth="1"/>
    <col min="500" max="500" width="8.7109375" style="2" customWidth="1"/>
    <col min="501" max="501" width="2.5703125" style="2" customWidth="1"/>
    <col min="502" max="502" width="12" style="2" customWidth="1"/>
    <col min="503" max="503" width="1.42578125" style="2" customWidth="1"/>
    <col min="504" max="504" width="11.28515625" style="2" customWidth="1"/>
    <col min="505" max="505" width="1.7109375" style="2" customWidth="1"/>
    <col min="506" max="506" width="11.28515625" style="2" customWidth="1"/>
    <col min="507" max="507" width="1.5703125" style="2" customWidth="1"/>
    <col min="508" max="508" width="11.140625" style="2" customWidth="1"/>
    <col min="509" max="509" width="1.7109375" style="2" customWidth="1"/>
    <col min="510" max="510" width="11.28515625" style="2" customWidth="1"/>
    <col min="511" max="511" width="1.42578125" style="2" customWidth="1"/>
    <col min="512" max="512" width="11.85546875" style="2" customWidth="1"/>
    <col min="513" max="513" width="1.28515625" style="2" customWidth="1"/>
    <col min="514" max="514" width="13.5703125" style="2" customWidth="1"/>
    <col min="515" max="515" width="1.5703125" style="2" customWidth="1"/>
    <col min="516" max="516" width="10.85546875" style="2" customWidth="1"/>
    <col min="517" max="517" width="1.7109375" style="2" customWidth="1"/>
    <col min="518" max="518" width="10.7109375" style="2" customWidth="1"/>
    <col min="519" max="519" width="1.5703125" style="2" customWidth="1"/>
    <col min="520" max="520" width="10.85546875" style="2" customWidth="1"/>
    <col min="521" max="521" width="0.42578125" style="2" customWidth="1"/>
    <col min="522" max="522" width="12.28515625" style="2" customWidth="1"/>
    <col min="523" max="523" width="12.42578125" style="2" customWidth="1"/>
    <col min="524" max="524" width="12.140625" style="2" customWidth="1"/>
    <col min="525" max="525" width="10" style="2" customWidth="1"/>
    <col min="526" max="526" width="12.5703125" style="2" customWidth="1"/>
    <col min="527" max="527" width="11.85546875" style="2" customWidth="1"/>
    <col min="528" max="528" width="12" style="2" customWidth="1"/>
    <col min="529" max="530" width="11.7109375" style="2" customWidth="1"/>
    <col min="531" max="753" width="11.42578125" style="2"/>
    <col min="754" max="754" width="2.85546875" style="2" customWidth="1"/>
    <col min="755" max="755" width="9.42578125" style="2" customWidth="1"/>
    <col min="756" max="756" width="8.7109375" style="2" customWidth="1"/>
    <col min="757" max="757" width="2.5703125" style="2" customWidth="1"/>
    <col min="758" max="758" width="12" style="2" customWidth="1"/>
    <col min="759" max="759" width="1.42578125" style="2" customWidth="1"/>
    <col min="760" max="760" width="11.28515625" style="2" customWidth="1"/>
    <col min="761" max="761" width="1.7109375" style="2" customWidth="1"/>
    <col min="762" max="762" width="11.28515625" style="2" customWidth="1"/>
    <col min="763" max="763" width="1.5703125" style="2" customWidth="1"/>
    <col min="764" max="764" width="11.140625" style="2" customWidth="1"/>
    <col min="765" max="765" width="1.7109375" style="2" customWidth="1"/>
    <col min="766" max="766" width="11.28515625" style="2" customWidth="1"/>
    <col min="767" max="767" width="1.42578125" style="2" customWidth="1"/>
    <col min="768" max="768" width="11.85546875" style="2" customWidth="1"/>
    <col min="769" max="769" width="1.28515625" style="2" customWidth="1"/>
    <col min="770" max="770" width="13.5703125" style="2" customWidth="1"/>
    <col min="771" max="771" width="1.5703125" style="2" customWidth="1"/>
    <col min="772" max="772" width="10.85546875" style="2" customWidth="1"/>
    <col min="773" max="773" width="1.7109375" style="2" customWidth="1"/>
    <col min="774" max="774" width="10.7109375" style="2" customWidth="1"/>
    <col min="775" max="775" width="1.5703125" style="2" customWidth="1"/>
    <col min="776" max="776" width="10.85546875" style="2" customWidth="1"/>
    <col min="777" max="777" width="0.42578125" style="2" customWidth="1"/>
    <col min="778" max="778" width="12.28515625" style="2" customWidth="1"/>
    <col min="779" max="779" width="12.42578125" style="2" customWidth="1"/>
    <col min="780" max="780" width="12.140625" style="2" customWidth="1"/>
    <col min="781" max="781" width="10" style="2" customWidth="1"/>
    <col min="782" max="782" width="12.5703125" style="2" customWidth="1"/>
    <col min="783" max="783" width="11.85546875" style="2" customWidth="1"/>
    <col min="784" max="784" width="12" style="2" customWidth="1"/>
    <col min="785" max="786" width="11.7109375" style="2" customWidth="1"/>
    <col min="787" max="1009" width="11.42578125" style="2"/>
    <col min="1010" max="1010" width="2.85546875" style="2" customWidth="1"/>
    <col min="1011" max="1011" width="9.42578125" style="2" customWidth="1"/>
    <col min="1012" max="1012" width="8.7109375" style="2" customWidth="1"/>
    <col min="1013" max="1013" width="2.5703125" style="2" customWidth="1"/>
    <col min="1014" max="1014" width="12" style="2" customWidth="1"/>
    <col min="1015" max="1015" width="1.42578125" style="2" customWidth="1"/>
    <col min="1016" max="1016" width="11.28515625" style="2" customWidth="1"/>
    <col min="1017" max="1017" width="1.7109375" style="2" customWidth="1"/>
    <col min="1018" max="1018" width="11.28515625" style="2" customWidth="1"/>
    <col min="1019" max="1019" width="1.5703125" style="2" customWidth="1"/>
    <col min="1020" max="1020" width="11.140625" style="2" customWidth="1"/>
    <col min="1021" max="1021" width="1.7109375" style="2" customWidth="1"/>
    <col min="1022" max="1022" width="11.28515625" style="2" customWidth="1"/>
    <col min="1023" max="1023" width="1.42578125" style="2" customWidth="1"/>
    <col min="1024" max="1024" width="11.85546875" style="2" customWidth="1"/>
    <col min="1025" max="1025" width="1.28515625" style="2" customWidth="1"/>
    <col min="1026" max="1026" width="13.5703125" style="2" customWidth="1"/>
    <col min="1027" max="1027" width="1.5703125" style="2" customWidth="1"/>
    <col min="1028" max="1028" width="10.85546875" style="2" customWidth="1"/>
    <col min="1029" max="1029" width="1.7109375" style="2" customWidth="1"/>
    <col min="1030" max="1030" width="10.7109375" style="2" customWidth="1"/>
    <col min="1031" max="1031" width="1.5703125" style="2" customWidth="1"/>
    <col min="1032" max="1032" width="10.85546875" style="2" customWidth="1"/>
    <col min="1033" max="1033" width="0.42578125" style="2" customWidth="1"/>
    <col min="1034" max="1034" width="12.28515625" style="2" customWidth="1"/>
    <col min="1035" max="1035" width="12.42578125" style="2" customWidth="1"/>
    <col min="1036" max="1036" width="12.140625" style="2" customWidth="1"/>
    <col min="1037" max="1037" width="10" style="2" customWidth="1"/>
    <col min="1038" max="1038" width="12.5703125" style="2" customWidth="1"/>
    <col min="1039" max="1039" width="11.85546875" style="2" customWidth="1"/>
    <col min="1040" max="1040" width="12" style="2" customWidth="1"/>
    <col min="1041" max="1042" width="11.7109375" style="2" customWidth="1"/>
    <col min="1043" max="1265" width="11.42578125" style="2"/>
    <col min="1266" max="1266" width="2.85546875" style="2" customWidth="1"/>
    <col min="1267" max="1267" width="9.42578125" style="2" customWidth="1"/>
    <col min="1268" max="1268" width="8.7109375" style="2" customWidth="1"/>
    <col min="1269" max="1269" width="2.5703125" style="2" customWidth="1"/>
    <col min="1270" max="1270" width="12" style="2" customWidth="1"/>
    <col min="1271" max="1271" width="1.42578125" style="2" customWidth="1"/>
    <col min="1272" max="1272" width="11.28515625" style="2" customWidth="1"/>
    <col min="1273" max="1273" width="1.7109375" style="2" customWidth="1"/>
    <col min="1274" max="1274" width="11.28515625" style="2" customWidth="1"/>
    <col min="1275" max="1275" width="1.5703125" style="2" customWidth="1"/>
    <col min="1276" max="1276" width="11.140625" style="2" customWidth="1"/>
    <col min="1277" max="1277" width="1.7109375" style="2" customWidth="1"/>
    <col min="1278" max="1278" width="11.28515625" style="2" customWidth="1"/>
    <col min="1279" max="1279" width="1.42578125" style="2" customWidth="1"/>
    <col min="1280" max="1280" width="11.85546875" style="2" customWidth="1"/>
    <col min="1281" max="1281" width="1.28515625" style="2" customWidth="1"/>
    <col min="1282" max="1282" width="13.5703125" style="2" customWidth="1"/>
    <col min="1283" max="1283" width="1.5703125" style="2" customWidth="1"/>
    <col min="1284" max="1284" width="10.85546875" style="2" customWidth="1"/>
    <col min="1285" max="1285" width="1.7109375" style="2" customWidth="1"/>
    <col min="1286" max="1286" width="10.7109375" style="2" customWidth="1"/>
    <col min="1287" max="1287" width="1.5703125" style="2" customWidth="1"/>
    <col min="1288" max="1288" width="10.85546875" style="2" customWidth="1"/>
    <col min="1289" max="1289" width="0.42578125" style="2" customWidth="1"/>
    <col min="1290" max="1290" width="12.28515625" style="2" customWidth="1"/>
    <col min="1291" max="1291" width="12.42578125" style="2" customWidth="1"/>
    <col min="1292" max="1292" width="12.140625" style="2" customWidth="1"/>
    <col min="1293" max="1293" width="10" style="2" customWidth="1"/>
    <col min="1294" max="1294" width="12.5703125" style="2" customWidth="1"/>
    <col min="1295" max="1295" width="11.85546875" style="2" customWidth="1"/>
    <col min="1296" max="1296" width="12" style="2" customWidth="1"/>
    <col min="1297" max="1298" width="11.7109375" style="2" customWidth="1"/>
    <col min="1299" max="1521" width="11.42578125" style="2"/>
    <col min="1522" max="1522" width="2.85546875" style="2" customWidth="1"/>
    <col min="1523" max="1523" width="9.42578125" style="2" customWidth="1"/>
    <col min="1524" max="1524" width="8.7109375" style="2" customWidth="1"/>
    <col min="1525" max="1525" width="2.5703125" style="2" customWidth="1"/>
    <col min="1526" max="1526" width="12" style="2" customWidth="1"/>
    <col min="1527" max="1527" width="1.42578125" style="2" customWidth="1"/>
    <col min="1528" max="1528" width="11.28515625" style="2" customWidth="1"/>
    <col min="1529" max="1529" width="1.7109375" style="2" customWidth="1"/>
    <col min="1530" max="1530" width="11.28515625" style="2" customWidth="1"/>
    <col min="1531" max="1531" width="1.5703125" style="2" customWidth="1"/>
    <col min="1532" max="1532" width="11.140625" style="2" customWidth="1"/>
    <col min="1533" max="1533" width="1.7109375" style="2" customWidth="1"/>
    <col min="1534" max="1534" width="11.28515625" style="2" customWidth="1"/>
    <col min="1535" max="1535" width="1.42578125" style="2" customWidth="1"/>
    <col min="1536" max="1536" width="11.85546875" style="2" customWidth="1"/>
    <col min="1537" max="1537" width="1.28515625" style="2" customWidth="1"/>
    <col min="1538" max="1538" width="13.5703125" style="2" customWidth="1"/>
    <col min="1539" max="1539" width="1.5703125" style="2" customWidth="1"/>
    <col min="1540" max="1540" width="10.85546875" style="2" customWidth="1"/>
    <col min="1541" max="1541" width="1.7109375" style="2" customWidth="1"/>
    <col min="1542" max="1542" width="10.7109375" style="2" customWidth="1"/>
    <col min="1543" max="1543" width="1.5703125" style="2" customWidth="1"/>
    <col min="1544" max="1544" width="10.85546875" style="2" customWidth="1"/>
    <col min="1545" max="1545" width="0.42578125" style="2" customWidth="1"/>
    <col min="1546" max="1546" width="12.28515625" style="2" customWidth="1"/>
    <col min="1547" max="1547" width="12.42578125" style="2" customWidth="1"/>
    <col min="1548" max="1548" width="12.140625" style="2" customWidth="1"/>
    <col min="1549" max="1549" width="10" style="2" customWidth="1"/>
    <col min="1550" max="1550" width="12.5703125" style="2" customWidth="1"/>
    <col min="1551" max="1551" width="11.85546875" style="2" customWidth="1"/>
    <col min="1552" max="1552" width="12" style="2" customWidth="1"/>
    <col min="1553" max="1554" width="11.7109375" style="2" customWidth="1"/>
    <col min="1555" max="1777" width="11.42578125" style="2"/>
    <col min="1778" max="1778" width="2.85546875" style="2" customWidth="1"/>
    <col min="1779" max="1779" width="9.42578125" style="2" customWidth="1"/>
    <col min="1780" max="1780" width="8.7109375" style="2" customWidth="1"/>
    <col min="1781" max="1781" width="2.5703125" style="2" customWidth="1"/>
    <col min="1782" max="1782" width="12" style="2" customWidth="1"/>
    <col min="1783" max="1783" width="1.42578125" style="2" customWidth="1"/>
    <col min="1784" max="1784" width="11.28515625" style="2" customWidth="1"/>
    <col min="1785" max="1785" width="1.7109375" style="2" customWidth="1"/>
    <col min="1786" max="1786" width="11.28515625" style="2" customWidth="1"/>
    <col min="1787" max="1787" width="1.5703125" style="2" customWidth="1"/>
    <col min="1788" max="1788" width="11.140625" style="2" customWidth="1"/>
    <col min="1789" max="1789" width="1.7109375" style="2" customWidth="1"/>
    <col min="1790" max="1790" width="11.28515625" style="2" customWidth="1"/>
    <col min="1791" max="1791" width="1.42578125" style="2" customWidth="1"/>
    <col min="1792" max="1792" width="11.85546875" style="2" customWidth="1"/>
    <col min="1793" max="1793" width="1.28515625" style="2" customWidth="1"/>
    <col min="1794" max="1794" width="13.5703125" style="2" customWidth="1"/>
    <col min="1795" max="1795" width="1.5703125" style="2" customWidth="1"/>
    <col min="1796" max="1796" width="10.85546875" style="2" customWidth="1"/>
    <col min="1797" max="1797" width="1.7109375" style="2" customWidth="1"/>
    <col min="1798" max="1798" width="10.7109375" style="2" customWidth="1"/>
    <col min="1799" max="1799" width="1.5703125" style="2" customWidth="1"/>
    <col min="1800" max="1800" width="10.85546875" style="2" customWidth="1"/>
    <col min="1801" max="1801" width="0.42578125" style="2" customWidth="1"/>
    <col min="1802" max="1802" width="12.28515625" style="2" customWidth="1"/>
    <col min="1803" max="1803" width="12.42578125" style="2" customWidth="1"/>
    <col min="1804" max="1804" width="12.140625" style="2" customWidth="1"/>
    <col min="1805" max="1805" width="10" style="2" customWidth="1"/>
    <col min="1806" max="1806" width="12.5703125" style="2" customWidth="1"/>
    <col min="1807" max="1807" width="11.85546875" style="2" customWidth="1"/>
    <col min="1808" max="1808" width="12" style="2" customWidth="1"/>
    <col min="1809" max="1810" width="11.7109375" style="2" customWidth="1"/>
    <col min="1811" max="2033" width="11.42578125" style="2"/>
    <col min="2034" max="2034" width="2.85546875" style="2" customWidth="1"/>
    <col min="2035" max="2035" width="9.42578125" style="2" customWidth="1"/>
    <col min="2036" max="2036" width="8.7109375" style="2" customWidth="1"/>
    <col min="2037" max="2037" width="2.5703125" style="2" customWidth="1"/>
    <col min="2038" max="2038" width="12" style="2" customWidth="1"/>
    <col min="2039" max="2039" width="1.42578125" style="2" customWidth="1"/>
    <col min="2040" max="2040" width="11.28515625" style="2" customWidth="1"/>
    <col min="2041" max="2041" width="1.7109375" style="2" customWidth="1"/>
    <col min="2042" max="2042" width="11.28515625" style="2" customWidth="1"/>
    <col min="2043" max="2043" width="1.5703125" style="2" customWidth="1"/>
    <col min="2044" max="2044" width="11.140625" style="2" customWidth="1"/>
    <col min="2045" max="2045" width="1.7109375" style="2" customWidth="1"/>
    <col min="2046" max="2046" width="11.28515625" style="2" customWidth="1"/>
    <col min="2047" max="2047" width="1.42578125" style="2" customWidth="1"/>
    <col min="2048" max="2048" width="11.85546875" style="2" customWidth="1"/>
    <col min="2049" max="2049" width="1.28515625" style="2" customWidth="1"/>
    <col min="2050" max="2050" width="13.5703125" style="2" customWidth="1"/>
    <col min="2051" max="2051" width="1.5703125" style="2" customWidth="1"/>
    <col min="2052" max="2052" width="10.85546875" style="2" customWidth="1"/>
    <col min="2053" max="2053" width="1.7109375" style="2" customWidth="1"/>
    <col min="2054" max="2054" width="10.7109375" style="2" customWidth="1"/>
    <col min="2055" max="2055" width="1.5703125" style="2" customWidth="1"/>
    <col min="2056" max="2056" width="10.85546875" style="2" customWidth="1"/>
    <col min="2057" max="2057" width="0.42578125" style="2" customWidth="1"/>
    <col min="2058" max="2058" width="12.28515625" style="2" customWidth="1"/>
    <col min="2059" max="2059" width="12.42578125" style="2" customWidth="1"/>
    <col min="2060" max="2060" width="12.140625" style="2" customWidth="1"/>
    <col min="2061" max="2061" width="10" style="2" customWidth="1"/>
    <col min="2062" max="2062" width="12.5703125" style="2" customWidth="1"/>
    <col min="2063" max="2063" width="11.85546875" style="2" customWidth="1"/>
    <col min="2064" max="2064" width="12" style="2" customWidth="1"/>
    <col min="2065" max="2066" width="11.7109375" style="2" customWidth="1"/>
    <col min="2067" max="2289" width="11.42578125" style="2"/>
    <col min="2290" max="2290" width="2.85546875" style="2" customWidth="1"/>
    <col min="2291" max="2291" width="9.42578125" style="2" customWidth="1"/>
    <col min="2292" max="2292" width="8.7109375" style="2" customWidth="1"/>
    <col min="2293" max="2293" width="2.5703125" style="2" customWidth="1"/>
    <col min="2294" max="2294" width="12" style="2" customWidth="1"/>
    <col min="2295" max="2295" width="1.42578125" style="2" customWidth="1"/>
    <col min="2296" max="2296" width="11.28515625" style="2" customWidth="1"/>
    <col min="2297" max="2297" width="1.7109375" style="2" customWidth="1"/>
    <col min="2298" max="2298" width="11.28515625" style="2" customWidth="1"/>
    <col min="2299" max="2299" width="1.5703125" style="2" customWidth="1"/>
    <col min="2300" max="2300" width="11.140625" style="2" customWidth="1"/>
    <col min="2301" max="2301" width="1.7109375" style="2" customWidth="1"/>
    <col min="2302" max="2302" width="11.28515625" style="2" customWidth="1"/>
    <col min="2303" max="2303" width="1.42578125" style="2" customWidth="1"/>
    <col min="2304" max="2304" width="11.85546875" style="2" customWidth="1"/>
    <col min="2305" max="2305" width="1.28515625" style="2" customWidth="1"/>
    <col min="2306" max="2306" width="13.5703125" style="2" customWidth="1"/>
    <col min="2307" max="2307" width="1.5703125" style="2" customWidth="1"/>
    <col min="2308" max="2308" width="10.85546875" style="2" customWidth="1"/>
    <col min="2309" max="2309" width="1.7109375" style="2" customWidth="1"/>
    <col min="2310" max="2310" width="10.7109375" style="2" customWidth="1"/>
    <col min="2311" max="2311" width="1.5703125" style="2" customWidth="1"/>
    <col min="2312" max="2312" width="10.85546875" style="2" customWidth="1"/>
    <col min="2313" max="2313" width="0.42578125" style="2" customWidth="1"/>
    <col min="2314" max="2314" width="12.28515625" style="2" customWidth="1"/>
    <col min="2315" max="2315" width="12.42578125" style="2" customWidth="1"/>
    <col min="2316" max="2316" width="12.140625" style="2" customWidth="1"/>
    <col min="2317" max="2317" width="10" style="2" customWidth="1"/>
    <col min="2318" max="2318" width="12.5703125" style="2" customWidth="1"/>
    <col min="2319" max="2319" width="11.85546875" style="2" customWidth="1"/>
    <col min="2320" max="2320" width="12" style="2" customWidth="1"/>
    <col min="2321" max="2322" width="11.7109375" style="2" customWidth="1"/>
    <col min="2323" max="2545" width="11.42578125" style="2"/>
    <col min="2546" max="2546" width="2.85546875" style="2" customWidth="1"/>
    <col min="2547" max="2547" width="9.42578125" style="2" customWidth="1"/>
    <col min="2548" max="2548" width="8.7109375" style="2" customWidth="1"/>
    <col min="2549" max="2549" width="2.5703125" style="2" customWidth="1"/>
    <col min="2550" max="2550" width="12" style="2" customWidth="1"/>
    <col min="2551" max="2551" width="1.42578125" style="2" customWidth="1"/>
    <col min="2552" max="2552" width="11.28515625" style="2" customWidth="1"/>
    <col min="2553" max="2553" width="1.7109375" style="2" customWidth="1"/>
    <col min="2554" max="2554" width="11.28515625" style="2" customWidth="1"/>
    <col min="2555" max="2555" width="1.5703125" style="2" customWidth="1"/>
    <col min="2556" max="2556" width="11.140625" style="2" customWidth="1"/>
    <col min="2557" max="2557" width="1.7109375" style="2" customWidth="1"/>
    <col min="2558" max="2558" width="11.28515625" style="2" customWidth="1"/>
    <col min="2559" max="2559" width="1.42578125" style="2" customWidth="1"/>
    <col min="2560" max="2560" width="11.85546875" style="2" customWidth="1"/>
    <col min="2561" max="2561" width="1.28515625" style="2" customWidth="1"/>
    <col min="2562" max="2562" width="13.5703125" style="2" customWidth="1"/>
    <col min="2563" max="2563" width="1.5703125" style="2" customWidth="1"/>
    <col min="2564" max="2564" width="10.85546875" style="2" customWidth="1"/>
    <col min="2565" max="2565" width="1.7109375" style="2" customWidth="1"/>
    <col min="2566" max="2566" width="10.7109375" style="2" customWidth="1"/>
    <col min="2567" max="2567" width="1.5703125" style="2" customWidth="1"/>
    <col min="2568" max="2568" width="10.85546875" style="2" customWidth="1"/>
    <col min="2569" max="2569" width="0.42578125" style="2" customWidth="1"/>
    <col min="2570" max="2570" width="12.28515625" style="2" customWidth="1"/>
    <col min="2571" max="2571" width="12.42578125" style="2" customWidth="1"/>
    <col min="2572" max="2572" width="12.140625" style="2" customWidth="1"/>
    <col min="2573" max="2573" width="10" style="2" customWidth="1"/>
    <col min="2574" max="2574" width="12.5703125" style="2" customWidth="1"/>
    <col min="2575" max="2575" width="11.85546875" style="2" customWidth="1"/>
    <col min="2576" max="2576" width="12" style="2" customWidth="1"/>
    <col min="2577" max="2578" width="11.7109375" style="2" customWidth="1"/>
    <col min="2579" max="2801" width="11.42578125" style="2"/>
    <col min="2802" max="2802" width="2.85546875" style="2" customWidth="1"/>
    <col min="2803" max="2803" width="9.42578125" style="2" customWidth="1"/>
    <col min="2804" max="2804" width="8.7109375" style="2" customWidth="1"/>
    <col min="2805" max="2805" width="2.5703125" style="2" customWidth="1"/>
    <col min="2806" max="2806" width="12" style="2" customWidth="1"/>
    <col min="2807" max="2807" width="1.42578125" style="2" customWidth="1"/>
    <col min="2808" max="2808" width="11.28515625" style="2" customWidth="1"/>
    <col min="2809" max="2809" width="1.7109375" style="2" customWidth="1"/>
    <col min="2810" max="2810" width="11.28515625" style="2" customWidth="1"/>
    <col min="2811" max="2811" width="1.5703125" style="2" customWidth="1"/>
    <col min="2812" max="2812" width="11.140625" style="2" customWidth="1"/>
    <col min="2813" max="2813" width="1.7109375" style="2" customWidth="1"/>
    <col min="2814" max="2814" width="11.28515625" style="2" customWidth="1"/>
    <col min="2815" max="2815" width="1.42578125" style="2" customWidth="1"/>
    <col min="2816" max="2816" width="11.85546875" style="2" customWidth="1"/>
    <col min="2817" max="2817" width="1.28515625" style="2" customWidth="1"/>
    <col min="2818" max="2818" width="13.5703125" style="2" customWidth="1"/>
    <col min="2819" max="2819" width="1.5703125" style="2" customWidth="1"/>
    <col min="2820" max="2820" width="10.85546875" style="2" customWidth="1"/>
    <col min="2821" max="2821" width="1.7109375" style="2" customWidth="1"/>
    <col min="2822" max="2822" width="10.7109375" style="2" customWidth="1"/>
    <col min="2823" max="2823" width="1.5703125" style="2" customWidth="1"/>
    <col min="2824" max="2824" width="10.85546875" style="2" customWidth="1"/>
    <col min="2825" max="2825" width="0.42578125" style="2" customWidth="1"/>
    <col min="2826" max="2826" width="12.28515625" style="2" customWidth="1"/>
    <col min="2827" max="2827" width="12.42578125" style="2" customWidth="1"/>
    <col min="2828" max="2828" width="12.140625" style="2" customWidth="1"/>
    <col min="2829" max="2829" width="10" style="2" customWidth="1"/>
    <col min="2830" max="2830" width="12.5703125" style="2" customWidth="1"/>
    <col min="2831" max="2831" width="11.85546875" style="2" customWidth="1"/>
    <col min="2832" max="2832" width="12" style="2" customWidth="1"/>
    <col min="2833" max="2834" width="11.7109375" style="2" customWidth="1"/>
    <col min="2835" max="3057" width="11.42578125" style="2"/>
    <col min="3058" max="3058" width="2.85546875" style="2" customWidth="1"/>
    <col min="3059" max="3059" width="9.42578125" style="2" customWidth="1"/>
    <col min="3060" max="3060" width="8.7109375" style="2" customWidth="1"/>
    <col min="3061" max="3061" width="2.5703125" style="2" customWidth="1"/>
    <col min="3062" max="3062" width="12" style="2" customWidth="1"/>
    <col min="3063" max="3063" width="1.42578125" style="2" customWidth="1"/>
    <col min="3064" max="3064" width="11.28515625" style="2" customWidth="1"/>
    <col min="3065" max="3065" width="1.7109375" style="2" customWidth="1"/>
    <col min="3066" max="3066" width="11.28515625" style="2" customWidth="1"/>
    <col min="3067" max="3067" width="1.5703125" style="2" customWidth="1"/>
    <col min="3068" max="3068" width="11.140625" style="2" customWidth="1"/>
    <col min="3069" max="3069" width="1.7109375" style="2" customWidth="1"/>
    <col min="3070" max="3070" width="11.28515625" style="2" customWidth="1"/>
    <col min="3071" max="3071" width="1.42578125" style="2" customWidth="1"/>
    <col min="3072" max="3072" width="11.85546875" style="2" customWidth="1"/>
    <col min="3073" max="3073" width="1.28515625" style="2" customWidth="1"/>
    <col min="3074" max="3074" width="13.5703125" style="2" customWidth="1"/>
    <col min="3075" max="3075" width="1.5703125" style="2" customWidth="1"/>
    <col min="3076" max="3076" width="10.85546875" style="2" customWidth="1"/>
    <col min="3077" max="3077" width="1.7109375" style="2" customWidth="1"/>
    <col min="3078" max="3078" width="10.7109375" style="2" customWidth="1"/>
    <col min="3079" max="3079" width="1.5703125" style="2" customWidth="1"/>
    <col min="3080" max="3080" width="10.85546875" style="2" customWidth="1"/>
    <col min="3081" max="3081" width="0.42578125" style="2" customWidth="1"/>
    <col min="3082" max="3082" width="12.28515625" style="2" customWidth="1"/>
    <col min="3083" max="3083" width="12.42578125" style="2" customWidth="1"/>
    <col min="3084" max="3084" width="12.140625" style="2" customWidth="1"/>
    <col min="3085" max="3085" width="10" style="2" customWidth="1"/>
    <col min="3086" max="3086" width="12.5703125" style="2" customWidth="1"/>
    <col min="3087" max="3087" width="11.85546875" style="2" customWidth="1"/>
    <col min="3088" max="3088" width="12" style="2" customWidth="1"/>
    <col min="3089" max="3090" width="11.7109375" style="2" customWidth="1"/>
    <col min="3091" max="3313" width="11.42578125" style="2"/>
    <col min="3314" max="3314" width="2.85546875" style="2" customWidth="1"/>
    <col min="3315" max="3315" width="9.42578125" style="2" customWidth="1"/>
    <col min="3316" max="3316" width="8.7109375" style="2" customWidth="1"/>
    <col min="3317" max="3317" width="2.5703125" style="2" customWidth="1"/>
    <col min="3318" max="3318" width="12" style="2" customWidth="1"/>
    <col min="3319" max="3319" width="1.42578125" style="2" customWidth="1"/>
    <col min="3320" max="3320" width="11.28515625" style="2" customWidth="1"/>
    <col min="3321" max="3321" width="1.7109375" style="2" customWidth="1"/>
    <col min="3322" max="3322" width="11.28515625" style="2" customWidth="1"/>
    <col min="3323" max="3323" width="1.5703125" style="2" customWidth="1"/>
    <col min="3324" max="3324" width="11.140625" style="2" customWidth="1"/>
    <col min="3325" max="3325" width="1.7109375" style="2" customWidth="1"/>
    <col min="3326" max="3326" width="11.28515625" style="2" customWidth="1"/>
    <col min="3327" max="3327" width="1.42578125" style="2" customWidth="1"/>
    <col min="3328" max="3328" width="11.85546875" style="2" customWidth="1"/>
    <col min="3329" max="3329" width="1.28515625" style="2" customWidth="1"/>
    <col min="3330" max="3330" width="13.5703125" style="2" customWidth="1"/>
    <col min="3331" max="3331" width="1.5703125" style="2" customWidth="1"/>
    <col min="3332" max="3332" width="10.85546875" style="2" customWidth="1"/>
    <col min="3333" max="3333" width="1.7109375" style="2" customWidth="1"/>
    <col min="3334" max="3334" width="10.7109375" style="2" customWidth="1"/>
    <col min="3335" max="3335" width="1.5703125" style="2" customWidth="1"/>
    <col min="3336" max="3336" width="10.85546875" style="2" customWidth="1"/>
    <col min="3337" max="3337" width="0.42578125" style="2" customWidth="1"/>
    <col min="3338" max="3338" width="12.28515625" style="2" customWidth="1"/>
    <col min="3339" max="3339" width="12.42578125" style="2" customWidth="1"/>
    <col min="3340" max="3340" width="12.140625" style="2" customWidth="1"/>
    <col min="3341" max="3341" width="10" style="2" customWidth="1"/>
    <col min="3342" max="3342" width="12.5703125" style="2" customWidth="1"/>
    <col min="3343" max="3343" width="11.85546875" style="2" customWidth="1"/>
    <col min="3344" max="3344" width="12" style="2" customWidth="1"/>
    <col min="3345" max="3346" width="11.7109375" style="2" customWidth="1"/>
    <col min="3347" max="3569" width="11.42578125" style="2"/>
    <col min="3570" max="3570" width="2.85546875" style="2" customWidth="1"/>
    <col min="3571" max="3571" width="9.42578125" style="2" customWidth="1"/>
    <col min="3572" max="3572" width="8.7109375" style="2" customWidth="1"/>
    <col min="3573" max="3573" width="2.5703125" style="2" customWidth="1"/>
    <col min="3574" max="3574" width="12" style="2" customWidth="1"/>
    <col min="3575" max="3575" width="1.42578125" style="2" customWidth="1"/>
    <col min="3576" max="3576" width="11.28515625" style="2" customWidth="1"/>
    <col min="3577" max="3577" width="1.7109375" style="2" customWidth="1"/>
    <col min="3578" max="3578" width="11.28515625" style="2" customWidth="1"/>
    <col min="3579" max="3579" width="1.5703125" style="2" customWidth="1"/>
    <col min="3580" max="3580" width="11.140625" style="2" customWidth="1"/>
    <col min="3581" max="3581" width="1.7109375" style="2" customWidth="1"/>
    <col min="3582" max="3582" width="11.28515625" style="2" customWidth="1"/>
    <col min="3583" max="3583" width="1.42578125" style="2" customWidth="1"/>
    <col min="3584" max="3584" width="11.85546875" style="2" customWidth="1"/>
    <col min="3585" max="3585" width="1.28515625" style="2" customWidth="1"/>
    <col min="3586" max="3586" width="13.5703125" style="2" customWidth="1"/>
    <col min="3587" max="3587" width="1.5703125" style="2" customWidth="1"/>
    <col min="3588" max="3588" width="10.85546875" style="2" customWidth="1"/>
    <col min="3589" max="3589" width="1.7109375" style="2" customWidth="1"/>
    <col min="3590" max="3590" width="10.7109375" style="2" customWidth="1"/>
    <col min="3591" max="3591" width="1.5703125" style="2" customWidth="1"/>
    <col min="3592" max="3592" width="10.85546875" style="2" customWidth="1"/>
    <col min="3593" max="3593" width="0.42578125" style="2" customWidth="1"/>
    <col min="3594" max="3594" width="12.28515625" style="2" customWidth="1"/>
    <col min="3595" max="3595" width="12.42578125" style="2" customWidth="1"/>
    <col min="3596" max="3596" width="12.140625" style="2" customWidth="1"/>
    <col min="3597" max="3597" width="10" style="2" customWidth="1"/>
    <col min="3598" max="3598" width="12.5703125" style="2" customWidth="1"/>
    <col min="3599" max="3599" width="11.85546875" style="2" customWidth="1"/>
    <col min="3600" max="3600" width="12" style="2" customWidth="1"/>
    <col min="3601" max="3602" width="11.7109375" style="2" customWidth="1"/>
    <col min="3603" max="3825" width="11.42578125" style="2"/>
    <col min="3826" max="3826" width="2.85546875" style="2" customWidth="1"/>
    <col min="3827" max="3827" width="9.42578125" style="2" customWidth="1"/>
    <col min="3828" max="3828" width="8.7109375" style="2" customWidth="1"/>
    <col min="3829" max="3829" width="2.5703125" style="2" customWidth="1"/>
    <col min="3830" max="3830" width="12" style="2" customWidth="1"/>
    <col min="3831" max="3831" width="1.42578125" style="2" customWidth="1"/>
    <col min="3832" max="3832" width="11.28515625" style="2" customWidth="1"/>
    <col min="3833" max="3833" width="1.7109375" style="2" customWidth="1"/>
    <col min="3834" max="3834" width="11.28515625" style="2" customWidth="1"/>
    <col min="3835" max="3835" width="1.5703125" style="2" customWidth="1"/>
    <col min="3836" max="3836" width="11.140625" style="2" customWidth="1"/>
    <col min="3837" max="3837" width="1.7109375" style="2" customWidth="1"/>
    <col min="3838" max="3838" width="11.28515625" style="2" customWidth="1"/>
    <col min="3839" max="3839" width="1.42578125" style="2" customWidth="1"/>
    <col min="3840" max="3840" width="11.85546875" style="2" customWidth="1"/>
    <col min="3841" max="3841" width="1.28515625" style="2" customWidth="1"/>
    <col min="3842" max="3842" width="13.5703125" style="2" customWidth="1"/>
    <col min="3843" max="3843" width="1.5703125" style="2" customWidth="1"/>
    <col min="3844" max="3844" width="10.85546875" style="2" customWidth="1"/>
    <col min="3845" max="3845" width="1.7109375" style="2" customWidth="1"/>
    <col min="3846" max="3846" width="10.7109375" style="2" customWidth="1"/>
    <col min="3847" max="3847" width="1.5703125" style="2" customWidth="1"/>
    <col min="3848" max="3848" width="10.85546875" style="2" customWidth="1"/>
    <col min="3849" max="3849" width="0.42578125" style="2" customWidth="1"/>
    <col min="3850" max="3850" width="12.28515625" style="2" customWidth="1"/>
    <col min="3851" max="3851" width="12.42578125" style="2" customWidth="1"/>
    <col min="3852" max="3852" width="12.140625" style="2" customWidth="1"/>
    <col min="3853" max="3853" width="10" style="2" customWidth="1"/>
    <col min="3854" max="3854" width="12.5703125" style="2" customWidth="1"/>
    <col min="3855" max="3855" width="11.85546875" style="2" customWidth="1"/>
    <col min="3856" max="3856" width="12" style="2" customWidth="1"/>
    <col min="3857" max="3858" width="11.7109375" style="2" customWidth="1"/>
    <col min="3859" max="4081" width="11.42578125" style="2"/>
    <col min="4082" max="4082" width="2.85546875" style="2" customWidth="1"/>
    <col min="4083" max="4083" width="9.42578125" style="2" customWidth="1"/>
    <col min="4084" max="4084" width="8.7109375" style="2" customWidth="1"/>
    <col min="4085" max="4085" width="2.5703125" style="2" customWidth="1"/>
    <col min="4086" max="4086" width="12" style="2" customWidth="1"/>
    <col min="4087" max="4087" width="1.42578125" style="2" customWidth="1"/>
    <col min="4088" max="4088" width="11.28515625" style="2" customWidth="1"/>
    <col min="4089" max="4089" width="1.7109375" style="2" customWidth="1"/>
    <col min="4090" max="4090" width="11.28515625" style="2" customWidth="1"/>
    <col min="4091" max="4091" width="1.5703125" style="2" customWidth="1"/>
    <col min="4092" max="4092" width="11.140625" style="2" customWidth="1"/>
    <col min="4093" max="4093" width="1.7109375" style="2" customWidth="1"/>
    <col min="4094" max="4094" width="11.28515625" style="2" customWidth="1"/>
    <col min="4095" max="4095" width="1.42578125" style="2" customWidth="1"/>
    <col min="4096" max="4096" width="11.85546875" style="2" customWidth="1"/>
    <col min="4097" max="4097" width="1.28515625" style="2" customWidth="1"/>
    <col min="4098" max="4098" width="13.5703125" style="2" customWidth="1"/>
    <col min="4099" max="4099" width="1.5703125" style="2" customWidth="1"/>
    <col min="4100" max="4100" width="10.85546875" style="2" customWidth="1"/>
    <col min="4101" max="4101" width="1.7109375" style="2" customWidth="1"/>
    <col min="4102" max="4102" width="10.7109375" style="2" customWidth="1"/>
    <col min="4103" max="4103" width="1.5703125" style="2" customWidth="1"/>
    <col min="4104" max="4104" width="10.85546875" style="2" customWidth="1"/>
    <col min="4105" max="4105" width="0.42578125" style="2" customWidth="1"/>
    <col min="4106" max="4106" width="12.28515625" style="2" customWidth="1"/>
    <col min="4107" max="4107" width="12.42578125" style="2" customWidth="1"/>
    <col min="4108" max="4108" width="12.140625" style="2" customWidth="1"/>
    <col min="4109" max="4109" width="10" style="2" customWidth="1"/>
    <col min="4110" max="4110" width="12.5703125" style="2" customWidth="1"/>
    <col min="4111" max="4111" width="11.85546875" style="2" customWidth="1"/>
    <col min="4112" max="4112" width="12" style="2" customWidth="1"/>
    <col min="4113" max="4114" width="11.7109375" style="2" customWidth="1"/>
    <col min="4115" max="4337" width="11.42578125" style="2"/>
    <col min="4338" max="4338" width="2.85546875" style="2" customWidth="1"/>
    <col min="4339" max="4339" width="9.42578125" style="2" customWidth="1"/>
    <col min="4340" max="4340" width="8.7109375" style="2" customWidth="1"/>
    <col min="4341" max="4341" width="2.5703125" style="2" customWidth="1"/>
    <col min="4342" max="4342" width="12" style="2" customWidth="1"/>
    <col min="4343" max="4343" width="1.42578125" style="2" customWidth="1"/>
    <col min="4344" max="4344" width="11.28515625" style="2" customWidth="1"/>
    <col min="4345" max="4345" width="1.7109375" style="2" customWidth="1"/>
    <col min="4346" max="4346" width="11.28515625" style="2" customWidth="1"/>
    <col min="4347" max="4347" width="1.5703125" style="2" customWidth="1"/>
    <col min="4348" max="4348" width="11.140625" style="2" customWidth="1"/>
    <col min="4349" max="4349" width="1.7109375" style="2" customWidth="1"/>
    <col min="4350" max="4350" width="11.28515625" style="2" customWidth="1"/>
    <col min="4351" max="4351" width="1.42578125" style="2" customWidth="1"/>
    <col min="4352" max="4352" width="11.85546875" style="2" customWidth="1"/>
    <col min="4353" max="4353" width="1.28515625" style="2" customWidth="1"/>
    <col min="4354" max="4354" width="13.5703125" style="2" customWidth="1"/>
    <col min="4355" max="4355" width="1.5703125" style="2" customWidth="1"/>
    <col min="4356" max="4356" width="10.85546875" style="2" customWidth="1"/>
    <col min="4357" max="4357" width="1.7109375" style="2" customWidth="1"/>
    <col min="4358" max="4358" width="10.7109375" style="2" customWidth="1"/>
    <col min="4359" max="4359" width="1.5703125" style="2" customWidth="1"/>
    <col min="4360" max="4360" width="10.85546875" style="2" customWidth="1"/>
    <col min="4361" max="4361" width="0.42578125" style="2" customWidth="1"/>
    <col min="4362" max="4362" width="12.28515625" style="2" customWidth="1"/>
    <col min="4363" max="4363" width="12.42578125" style="2" customWidth="1"/>
    <col min="4364" max="4364" width="12.140625" style="2" customWidth="1"/>
    <col min="4365" max="4365" width="10" style="2" customWidth="1"/>
    <col min="4366" max="4366" width="12.5703125" style="2" customWidth="1"/>
    <col min="4367" max="4367" width="11.85546875" style="2" customWidth="1"/>
    <col min="4368" max="4368" width="12" style="2" customWidth="1"/>
    <col min="4369" max="4370" width="11.7109375" style="2" customWidth="1"/>
    <col min="4371" max="4593" width="11.42578125" style="2"/>
    <col min="4594" max="4594" width="2.85546875" style="2" customWidth="1"/>
    <col min="4595" max="4595" width="9.42578125" style="2" customWidth="1"/>
    <col min="4596" max="4596" width="8.7109375" style="2" customWidth="1"/>
    <col min="4597" max="4597" width="2.5703125" style="2" customWidth="1"/>
    <col min="4598" max="4598" width="12" style="2" customWidth="1"/>
    <col min="4599" max="4599" width="1.42578125" style="2" customWidth="1"/>
    <col min="4600" max="4600" width="11.28515625" style="2" customWidth="1"/>
    <col min="4601" max="4601" width="1.7109375" style="2" customWidth="1"/>
    <col min="4602" max="4602" width="11.28515625" style="2" customWidth="1"/>
    <col min="4603" max="4603" width="1.5703125" style="2" customWidth="1"/>
    <col min="4604" max="4604" width="11.140625" style="2" customWidth="1"/>
    <col min="4605" max="4605" width="1.7109375" style="2" customWidth="1"/>
    <col min="4606" max="4606" width="11.28515625" style="2" customWidth="1"/>
    <col min="4607" max="4607" width="1.42578125" style="2" customWidth="1"/>
    <col min="4608" max="4608" width="11.85546875" style="2" customWidth="1"/>
    <col min="4609" max="4609" width="1.28515625" style="2" customWidth="1"/>
    <col min="4610" max="4610" width="13.5703125" style="2" customWidth="1"/>
    <col min="4611" max="4611" width="1.5703125" style="2" customWidth="1"/>
    <col min="4612" max="4612" width="10.85546875" style="2" customWidth="1"/>
    <col min="4613" max="4613" width="1.7109375" style="2" customWidth="1"/>
    <col min="4614" max="4614" width="10.7109375" style="2" customWidth="1"/>
    <col min="4615" max="4615" width="1.5703125" style="2" customWidth="1"/>
    <col min="4616" max="4616" width="10.85546875" style="2" customWidth="1"/>
    <col min="4617" max="4617" width="0.42578125" style="2" customWidth="1"/>
    <col min="4618" max="4618" width="12.28515625" style="2" customWidth="1"/>
    <col min="4619" max="4619" width="12.42578125" style="2" customWidth="1"/>
    <col min="4620" max="4620" width="12.140625" style="2" customWidth="1"/>
    <col min="4621" max="4621" width="10" style="2" customWidth="1"/>
    <col min="4622" max="4622" width="12.5703125" style="2" customWidth="1"/>
    <col min="4623" max="4623" width="11.85546875" style="2" customWidth="1"/>
    <col min="4624" max="4624" width="12" style="2" customWidth="1"/>
    <col min="4625" max="4626" width="11.7109375" style="2" customWidth="1"/>
    <col min="4627" max="4849" width="11.42578125" style="2"/>
    <col min="4850" max="4850" width="2.85546875" style="2" customWidth="1"/>
    <col min="4851" max="4851" width="9.42578125" style="2" customWidth="1"/>
    <col min="4852" max="4852" width="8.7109375" style="2" customWidth="1"/>
    <col min="4853" max="4853" width="2.5703125" style="2" customWidth="1"/>
    <col min="4854" max="4854" width="12" style="2" customWidth="1"/>
    <col min="4855" max="4855" width="1.42578125" style="2" customWidth="1"/>
    <col min="4856" max="4856" width="11.28515625" style="2" customWidth="1"/>
    <col min="4857" max="4857" width="1.7109375" style="2" customWidth="1"/>
    <col min="4858" max="4858" width="11.28515625" style="2" customWidth="1"/>
    <col min="4859" max="4859" width="1.5703125" style="2" customWidth="1"/>
    <col min="4860" max="4860" width="11.140625" style="2" customWidth="1"/>
    <col min="4861" max="4861" width="1.7109375" style="2" customWidth="1"/>
    <col min="4862" max="4862" width="11.28515625" style="2" customWidth="1"/>
    <col min="4863" max="4863" width="1.42578125" style="2" customWidth="1"/>
    <col min="4864" max="4864" width="11.85546875" style="2" customWidth="1"/>
    <col min="4865" max="4865" width="1.28515625" style="2" customWidth="1"/>
    <col min="4866" max="4866" width="13.5703125" style="2" customWidth="1"/>
    <col min="4867" max="4867" width="1.5703125" style="2" customWidth="1"/>
    <col min="4868" max="4868" width="10.85546875" style="2" customWidth="1"/>
    <col min="4869" max="4869" width="1.7109375" style="2" customWidth="1"/>
    <col min="4870" max="4870" width="10.7109375" style="2" customWidth="1"/>
    <col min="4871" max="4871" width="1.5703125" style="2" customWidth="1"/>
    <col min="4872" max="4872" width="10.85546875" style="2" customWidth="1"/>
    <col min="4873" max="4873" width="0.42578125" style="2" customWidth="1"/>
    <col min="4874" max="4874" width="12.28515625" style="2" customWidth="1"/>
    <col min="4875" max="4875" width="12.42578125" style="2" customWidth="1"/>
    <col min="4876" max="4876" width="12.140625" style="2" customWidth="1"/>
    <col min="4877" max="4877" width="10" style="2" customWidth="1"/>
    <col min="4878" max="4878" width="12.5703125" style="2" customWidth="1"/>
    <col min="4879" max="4879" width="11.85546875" style="2" customWidth="1"/>
    <col min="4880" max="4880" width="12" style="2" customWidth="1"/>
    <col min="4881" max="4882" width="11.7109375" style="2" customWidth="1"/>
    <col min="4883" max="5105" width="11.42578125" style="2"/>
    <col min="5106" max="5106" width="2.85546875" style="2" customWidth="1"/>
    <col min="5107" max="5107" width="9.42578125" style="2" customWidth="1"/>
    <col min="5108" max="5108" width="8.7109375" style="2" customWidth="1"/>
    <col min="5109" max="5109" width="2.5703125" style="2" customWidth="1"/>
    <col min="5110" max="5110" width="12" style="2" customWidth="1"/>
    <col min="5111" max="5111" width="1.42578125" style="2" customWidth="1"/>
    <col min="5112" max="5112" width="11.28515625" style="2" customWidth="1"/>
    <col min="5113" max="5113" width="1.7109375" style="2" customWidth="1"/>
    <col min="5114" max="5114" width="11.28515625" style="2" customWidth="1"/>
    <col min="5115" max="5115" width="1.5703125" style="2" customWidth="1"/>
    <col min="5116" max="5116" width="11.140625" style="2" customWidth="1"/>
    <col min="5117" max="5117" width="1.7109375" style="2" customWidth="1"/>
    <col min="5118" max="5118" width="11.28515625" style="2" customWidth="1"/>
    <col min="5119" max="5119" width="1.42578125" style="2" customWidth="1"/>
    <col min="5120" max="5120" width="11.85546875" style="2" customWidth="1"/>
    <col min="5121" max="5121" width="1.28515625" style="2" customWidth="1"/>
    <col min="5122" max="5122" width="13.5703125" style="2" customWidth="1"/>
    <col min="5123" max="5123" width="1.5703125" style="2" customWidth="1"/>
    <col min="5124" max="5124" width="10.85546875" style="2" customWidth="1"/>
    <col min="5125" max="5125" width="1.7109375" style="2" customWidth="1"/>
    <col min="5126" max="5126" width="10.7109375" style="2" customWidth="1"/>
    <col min="5127" max="5127" width="1.5703125" style="2" customWidth="1"/>
    <col min="5128" max="5128" width="10.85546875" style="2" customWidth="1"/>
    <col min="5129" max="5129" width="0.42578125" style="2" customWidth="1"/>
    <col min="5130" max="5130" width="12.28515625" style="2" customWidth="1"/>
    <col min="5131" max="5131" width="12.42578125" style="2" customWidth="1"/>
    <col min="5132" max="5132" width="12.140625" style="2" customWidth="1"/>
    <col min="5133" max="5133" width="10" style="2" customWidth="1"/>
    <col min="5134" max="5134" width="12.5703125" style="2" customWidth="1"/>
    <col min="5135" max="5135" width="11.85546875" style="2" customWidth="1"/>
    <col min="5136" max="5136" width="12" style="2" customWidth="1"/>
    <col min="5137" max="5138" width="11.7109375" style="2" customWidth="1"/>
    <col min="5139" max="5361" width="11.42578125" style="2"/>
    <col min="5362" max="5362" width="2.85546875" style="2" customWidth="1"/>
    <col min="5363" max="5363" width="9.42578125" style="2" customWidth="1"/>
    <col min="5364" max="5364" width="8.7109375" style="2" customWidth="1"/>
    <col min="5365" max="5365" width="2.5703125" style="2" customWidth="1"/>
    <col min="5366" max="5366" width="12" style="2" customWidth="1"/>
    <col min="5367" max="5367" width="1.42578125" style="2" customWidth="1"/>
    <col min="5368" max="5368" width="11.28515625" style="2" customWidth="1"/>
    <col min="5369" max="5369" width="1.7109375" style="2" customWidth="1"/>
    <col min="5370" max="5370" width="11.28515625" style="2" customWidth="1"/>
    <col min="5371" max="5371" width="1.5703125" style="2" customWidth="1"/>
    <col min="5372" max="5372" width="11.140625" style="2" customWidth="1"/>
    <col min="5373" max="5373" width="1.7109375" style="2" customWidth="1"/>
    <col min="5374" max="5374" width="11.28515625" style="2" customWidth="1"/>
    <col min="5375" max="5375" width="1.42578125" style="2" customWidth="1"/>
    <col min="5376" max="5376" width="11.85546875" style="2" customWidth="1"/>
    <col min="5377" max="5377" width="1.28515625" style="2" customWidth="1"/>
    <col min="5378" max="5378" width="13.5703125" style="2" customWidth="1"/>
    <col min="5379" max="5379" width="1.5703125" style="2" customWidth="1"/>
    <col min="5380" max="5380" width="10.85546875" style="2" customWidth="1"/>
    <col min="5381" max="5381" width="1.7109375" style="2" customWidth="1"/>
    <col min="5382" max="5382" width="10.7109375" style="2" customWidth="1"/>
    <col min="5383" max="5383" width="1.5703125" style="2" customWidth="1"/>
    <col min="5384" max="5384" width="10.85546875" style="2" customWidth="1"/>
    <col min="5385" max="5385" width="0.42578125" style="2" customWidth="1"/>
    <col min="5386" max="5386" width="12.28515625" style="2" customWidth="1"/>
    <col min="5387" max="5387" width="12.42578125" style="2" customWidth="1"/>
    <col min="5388" max="5388" width="12.140625" style="2" customWidth="1"/>
    <col min="5389" max="5389" width="10" style="2" customWidth="1"/>
    <col min="5390" max="5390" width="12.5703125" style="2" customWidth="1"/>
    <col min="5391" max="5391" width="11.85546875" style="2" customWidth="1"/>
    <col min="5392" max="5392" width="12" style="2" customWidth="1"/>
    <col min="5393" max="5394" width="11.7109375" style="2" customWidth="1"/>
    <col min="5395" max="5617" width="11.42578125" style="2"/>
    <col min="5618" max="5618" width="2.85546875" style="2" customWidth="1"/>
    <col min="5619" max="5619" width="9.42578125" style="2" customWidth="1"/>
    <col min="5620" max="5620" width="8.7109375" style="2" customWidth="1"/>
    <col min="5621" max="5621" width="2.5703125" style="2" customWidth="1"/>
    <col min="5622" max="5622" width="12" style="2" customWidth="1"/>
    <col min="5623" max="5623" width="1.42578125" style="2" customWidth="1"/>
    <col min="5624" max="5624" width="11.28515625" style="2" customWidth="1"/>
    <col min="5625" max="5625" width="1.7109375" style="2" customWidth="1"/>
    <col min="5626" max="5626" width="11.28515625" style="2" customWidth="1"/>
    <col min="5627" max="5627" width="1.5703125" style="2" customWidth="1"/>
    <col min="5628" max="5628" width="11.140625" style="2" customWidth="1"/>
    <col min="5629" max="5629" width="1.7109375" style="2" customWidth="1"/>
    <col min="5630" max="5630" width="11.28515625" style="2" customWidth="1"/>
    <col min="5631" max="5631" width="1.42578125" style="2" customWidth="1"/>
    <col min="5632" max="5632" width="11.85546875" style="2" customWidth="1"/>
    <col min="5633" max="5633" width="1.28515625" style="2" customWidth="1"/>
    <col min="5634" max="5634" width="13.5703125" style="2" customWidth="1"/>
    <col min="5635" max="5635" width="1.5703125" style="2" customWidth="1"/>
    <col min="5636" max="5636" width="10.85546875" style="2" customWidth="1"/>
    <col min="5637" max="5637" width="1.7109375" style="2" customWidth="1"/>
    <col min="5638" max="5638" width="10.7109375" style="2" customWidth="1"/>
    <col min="5639" max="5639" width="1.5703125" style="2" customWidth="1"/>
    <col min="5640" max="5640" width="10.85546875" style="2" customWidth="1"/>
    <col min="5641" max="5641" width="0.42578125" style="2" customWidth="1"/>
    <col min="5642" max="5642" width="12.28515625" style="2" customWidth="1"/>
    <col min="5643" max="5643" width="12.42578125" style="2" customWidth="1"/>
    <col min="5644" max="5644" width="12.140625" style="2" customWidth="1"/>
    <col min="5645" max="5645" width="10" style="2" customWidth="1"/>
    <col min="5646" max="5646" width="12.5703125" style="2" customWidth="1"/>
    <col min="5647" max="5647" width="11.85546875" style="2" customWidth="1"/>
    <col min="5648" max="5648" width="12" style="2" customWidth="1"/>
    <col min="5649" max="5650" width="11.7109375" style="2" customWidth="1"/>
    <col min="5651" max="5873" width="11.42578125" style="2"/>
    <col min="5874" max="5874" width="2.85546875" style="2" customWidth="1"/>
    <col min="5875" max="5875" width="9.42578125" style="2" customWidth="1"/>
    <col min="5876" max="5876" width="8.7109375" style="2" customWidth="1"/>
    <col min="5877" max="5877" width="2.5703125" style="2" customWidth="1"/>
    <col min="5878" max="5878" width="12" style="2" customWidth="1"/>
    <col min="5879" max="5879" width="1.42578125" style="2" customWidth="1"/>
    <col min="5880" max="5880" width="11.28515625" style="2" customWidth="1"/>
    <col min="5881" max="5881" width="1.7109375" style="2" customWidth="1"/>
    <col min="5882" max="5882" width="11.28515625" style="2" customWidth="1"/>
    <col min="5883" max="5883" width="1.5703125" style="2" customWidth="1"/>
    <col min="5884" max="5884" width="11.140625" style="2" customWidth="1"/>
    <col min="5885" max="5885" width="1.7109375" style="2" customWidth="1"/>
    <col min="5886" max="5886" width="11.28515625" style="2" customWidth="1"/>
    <col min="5887" max="5887" width="1.42578125" style="2" customWidth="1"/>
    <col min="5888" max="5888" width="11.85546875" style="2" customWidth="1"/>
    <col min="5889" max="5889" width="1.28515625" style="2" customWidth="1"/>
    <col min="5890" max="5890" width="13.5703125" style="2" customWidth="1"/>
    <col min="5891" max="5891" width="1.5703125" style="2" customWidth="1"/>
    <col min="5892" max="5892" width="10.85546875" style="2" customWidth="1"/>
    <col min="5893" max="5893" width="1.7109375" style="2" customWidth="1"/>
    <col min="5894" max="5894" width="10.7109375" style="2" customWidth="1"/>
    <col min="5895" max="5895" width="1.5703125" style="2" customWidth="1"/>
    <col min="5896" max="5896" width="10.85546875" style="2" customWidth="1"/>
    <col min="5897" max="5897" width="0.42578125" style="2" customWidth="1"/>
    <col min="5898" max="5898" width="12.28515625" style="2" customWidth="1"/>
    <col min="5899" max="5899" width="12.42578125" style="2" customWidth="1"/>
    <col min="5900" max="5900" width="12.140625" style="2" customWidth="1"/>
    <col min="5901" max="5901" width="10" style="2" customWidth="1"/>
    <col min="5902" max="5902" width="12.5703125" style="2" customWidth="1"/>
    <col min="5903" max="5903" width="11.85546875" style="2" customWidth="1"/>
    <col min="5904" max="5904" width="12" style="2" customWidth="1"/>
    <col min="5905" max="5906" width="11.7109375" style="2" customWidth="1"/>
    <col min="5907" max="6129" width="11.42578125" style="2"/>
    <col min="6130" max="6130" width="2.85546875" style="2" customWidth="1"/>
    <col min="6131" max="6131" width="9.42578125" style="2" customWidth="1"/>
    <col min="6132" max="6132" width="8.7109375" style="2" customWidth="1"/>
    <col min="6133" max="6133" width="2.5703125" style="2" customWidth="1"/>
    <col min="6134" max="6134" width="12" style="2" customWidth="1"/>
    <col min="6135" max="6135" width="1.42578125" style="2" customWidth="1"/>
    <col min="6136" max="6136" width="11.28515625" style="2" customWidth="1"/>
    <col min="6137" max="6137" width="1.7109375" style="2" customWidth="1"/>
    <col min="6138" max="6138" width="11.28515625" style="2" customWidth="1"/>
    <col min="6139" max="6139" width="1.5703125" style="2" customWidth="1"/>
    <col min="6140" max="6140" width="11.140625" style="2" customWidth="1"/>
    <col min="6141" max="6141" width="1.7109375" style="2" customWidth="1"/>
    <col min="6142" max="6142" width="11.28515625" style="2" customWidth="1"/>
    <col min="6143" max="6143" width="1.42578125" style="2" customWidth="1"/>
    <col min="6144" max="6144" width="11.85546875" style="2" customWidth="1"/>
    <col min="6145" max="6145" width="1.28515625" style="2" customWidth="1"/>
    <col min="6146" max="6146" width="13.5703125" style="2" customWidth="1"/>
    <col min="6147" max="6147" width="1.5703125" style="2" customWidth="1"/>
    <col min="6148" max="6148" width="10.85546875" style="2" customWidth="1"/>
    <col min="6149" max="6149" width="1.7109375" style="2" customWidth="1"/>
    <col min="6150" max="6150" width="10.7109375" style="2" customWidth="1"/>
    <col min="6151" max="6151" width="1.5703125" style="2" customWidth="1"/>
    <col min="6152" max="6152" width="10.85546875" style="2" customWidth="1"/>
    <col min="6153" max="6153" width="0.42578125" style="2" customWidth="1"/>
    <col min="6154" max="6154" width="12.28515625" style="2" customWidth="1"/>
    <col min="6155" max="6155" width="12.42578125" style="2" customWidth="1"/>
    <col min="6156" max="6156" width="12.140625" style="2" customWidth="1"/>
    <col min="6157" max="6157" width="10" style="2" customWidth="1"/>
    <col min="6158" max="6158" width="12.5703125" style="2" customWidth="1"/>
    <col min="6159" max="6159" width="11.85546875" style="2" customWidth="1"/>
    <col min="6160" max="6160" width="12" style="2" customWidth="1"/>
    <col min="6161" max="6162" width="11.7109375" style="2" customWidth="1"/>
    <col min="6163" max="6385" width="11.42578125" style="2"/>
    <col min="6386" max="6386" width="2.85546875" style="2" customWidth="1"/>
    <col min="6387" max="6387" width="9.42578125" style="2" customWidth="1"/>
    <col min="6388" max="6388" width="8.7109375" style="2" customWidth="1"/>
    <col min="6389" max="6389" width="2.5703125" style="2" customWidth="1"/>
    <col min="6390" max="6390" width="12" style="2" customWidth="1"/>
    <col min="6391" max="6391" width="1.42578125" style="2" customWidth="1"/>
    <col min="6392" max="6392" width="11.28515625" style="2" customWidth="1"/>
    <col min="6393" max="6393" width="1.7109375" style="2" customWidth="1"/>
    <col min="6394" max="6394" width="11.28515625" style="2" customWidth="1"/>
    <col min="6395" max="6395" width="1.5703125" style="2" customWidth="1"/>
    <col min="6396" max="6396" width="11.140625" style="2" customWidth="1"/>
    <col min="6397" max="6397" width="1.7109375" style="2" customWidth="1"/>
    <col min="6398" max="6398" width="11.28515625" style="2" customWidth="1"/>
    <col min="6399" max="6399" width="1.42578125" style="2" customWidth="1"/>
    <col min="6400" max="6400" width="11.85546875" style="2" customWidth="1"/>
    <col min="6401" max="6401" width="1.28515625" style="2" customWidth="1"/>
    <col min="6402" max="6402" width="13.5703125" style="2" customWidth="1"/>
    <col min="6403" max="6403" width="1.5703125" style="2" customWidth="1"/>
    <col min="6404" max="6404" width="10.85546875" style="2" customWidth="1"/>
    <col min="6405" max="6405" width="1.7109375" style="2" customWidth="1"/>
    <col min="6406" max="6406" width="10.7109375" style="2" customWidth="1"/>
    <col min="6407" max="6407" width="1.5703125" style="2" customWidth="1"/>
    <col min="6408" max="6408" width="10.85546875" style="2" customWidth="1"/>
    <col min="6409" max="6409" width="0.42578125" style="2" customWidth="1"/>
    <col min="6410" max="6410" width="12.28515625" style="2" customWidth="1"/>
    <col min="6411" max="6411" width="12.42578125" style="2" customWidth="1"/>
    <col min="6412" max="6412" width="12.140625" style="2" customWidth="1"/>
    <col min="6413" max="6413" width="10" style="2" customWidth="1"/>
    <col min="6414" max="6414" width="12.5703125" style="2" customWidth="1"/>
    <col min="6415" max="6415" width="11.85546875" style="2" customWidth="1"/>
    <col min="6416" max="6416" width="12" style="2" customWidth="1"/>
    <col min="6417" max="6418" width="11.7109375" style="2" customWidth="1"/>
    <col min="6419" max="6641" width="11.42578125" style="2"/>
    <col min="6642" max="6642" width="2.85546875" style="2" customWidth="1"/>
    <col min="6643" max="6643" width="9.42578125" style="2" customWidth="1"/>
    <col min="6644" max="6644" width="8.7109375" style="2" customWidth="1"/>
    <col min="6645" max="6645" width="2.5703125" style="2" customWidth="1"/>
    <col min="6646" max="6646" width="12" style="2" customWidth="1"/>
    <col min="6647" max="6647" width="1.42578125" style="2" customWidth="1"/>
    <col min="6648" max="6648" width="11.28515625" style="2" customWidth="1"/>
    <col min="6649" max="6649" width="1.7109375" style="2" customWidth="1"/>
    <col min="6650" max="6650" width="11.28515625" style="2" customWidth="1"/>
    <col min="6651" max="6651" width="1.5703125" style="2" customWidth="1"/>
    <col min="6652" max="6652" width="11.140625" style="2" customWidth="1"/>
    <col min="6653" max="6653" width="1.7109375" style="2" customWidth="1"/>
    <col min="6654" max="6654" width="11.28515625" style="2" customWidth="1"/>
    <col min="6655" max="6655" width="1.42578125" style="2" customWidth="1"/>
    <col min="6656" max="6656" width="11.85546875" style="2" customWidth="1"/>
    <col min="6657" max="6657" width="1.28515625" style="2" customWidth="1"/>
    <col min="6658" max="6658" width="13.5703125" style="2" customWidth="1"/>
    <col min="6659" max="6659" width="1.5703125" style="2" customWidth="1"/>
    <col min="6660" max="6660" width="10.85546875" style="2" customWidth="1"/>
    <col min="6661" max="6661" width="1.7109375" style="2" customWidth="1"/>
    <col min="6662" max="6662" width="10.7109375" style="2" customWidth="1"/>
    <col min="6663" max="6663" width="1.5703125" style="2" customWidth="1"/>
    <col min="6664" max="6664" width="10.85546875" style="2" customWidth="1"/>
    <col min="6665" max="6665" width="0.42578125" style="2" customWidth="1"/>
    <col min="6666" max="6666" width="12.28515625" style="2" customWidth="1"/>
    <col min="6667" max="6667" width="12.42578125" style="2" customWidth="1"/>
    <col min="6668" max="6668" width="12.140625" style="2" customWidth="1"/>
    <col min="6669" max="6669" width="10" style="2" customWidth="1"/>
    <col min="6670" max="6670" width="12.5703125" style="2" customWidth="1"/>
    <col min="6671" max="6671" width="11.85546875" style="2" customWidth="1"/>
    <col min="6672" max="6672" width="12" style="2" customWidth="1"/>
    <col min="6673" max="6674" width="11.7109375" style="2" customWidth="1"/>
    <col min="6675" max="6897" width="11.42578125" style="2"/>
    <col min="6898" max="6898" width="2.85546875" style="2" customWidth="1"/>
    <col min="6899" max="6899" width="9.42578125" style="2" customWidth="1"/>
    <col min="6900" max="6900" width="8.7109375" style="2" customWidth="1"/>
    <col min="6901" max="6901" width="2.5703125" style="2" customWidth="1"/>
    <col min="6902" max="6902" width="12" style="2" customWidth="1"/>
    <col min="6903" max="6903" width="1.42578125" style="2" customWidth="1"/>
    <col min="6904" max="6904" width="11.28515625" style="2" customWidth="1"/>
    <col min="6905" max="6905" width="1.7109375" style="2" customWidth="1"/>
    <col min="6906" max="6906" width="11.28515625" style="2" customWidth="1"/>
    <col min="6907" max="6907" width="1.5703125" style="2" customWidth="1"/>
    <col min="6908" max="6908" width="11.140625" style="2" customWidth="1"/>
    <col min="6909" max="6909" width="1.7109375" style="2" customWidth="1"/>
    <col min="6910" max="6910" width="11.28515625" style="2" customWidth="1"/>
    <col min="6911" max="6911" width="1.42578125" style="2" customWidth="1"/>
    <col min="6912" max="6912" width="11.85546875" style="2" customWidth="1"/>
    <col min="6913" max="6913" width="1.28515625" style="2" customWidth="1"/>
    <col min="6914" max="6914" width="13.5703125" style="2" customWidth="1"/>
    <col min="6915" max="6915" width="1.5703125" style="2" customWidth="1"/>
    <col min="6916" max="6916" width="10.85546875" style="2" customWidth="1"/>
    <col min="6917" max="6917" width="1.7109375" style="2" customWidth="1"/>
    <col min="6918" max="6918" width="10.7109375" style="2" customWidth="1"/>
    <col min="6919" max="6919" width="1.5703125" style="2" customWidth="1"/>
    <col min="6920" max="6920" width="10.85546875" style="2" customWidth="1"/>
    <col min="6921" max="6921" width="0.42578125" style="2" customWidth="1"/>
    <col min="6922" max="6922" width="12.28515625" style="2" customWidth="1"/>
    <col min="6923" max="6923" width="12.42578125" style="2" customWidth="1"/>
    <col min="6924" max="6924" width="12.140625" style="2" customWidth="1"/>
    <col min="6925" max="6925" width="10" style="2" customWidth="1"/>
    <col min="6926" max="6926" width="12.5703125" style="2" customWidth="1"/>
    <col min="6927" max="6927" width="11.85546875" style="2" customWidth="1"/>
    <col min="6928" max="6928" width="12" style="2" customWidth="1"/>
    <col min="6929" max="6930" width="11.7109375" style="2" customWidth="1"/>
    <col min="6931" max="7153" width="11.42578125" style="2"/>
    <col min="7154" max="7154" width="2.85546875" style="2" customWidth="1"/>
    <col min="7155" max="7155" width="9.42578125" style="2" customWidth="1"/>
    <col min="7156" max="7156" width="8.7109375" style="2" customWidth="1"/>
    <col min="7157" max="7157" width="2.5703125" style="2" customWidth="1"/>
    <col min="7158" max="7158" width="12" style="2" customWidth="1"/>
    <col min="7159" max="7159" width="1.42578125" style="2" customWidth="1"/>
    <col min="7160" max="7160" width="11.28515625" style="2" customWidth="1"/>
    <col min="7161" max="7161" width="1.7109375" style="2" customWidth="1"/>
    <col min="7162" max="7162" width="11.28515625" style="2" customWidth="1"/>
    <col min="7163" max="7163" width="1.5703125" style="2" customWidth="1"/>
    <col min="7164" max="7164" width="11.140625" style="2" customWidth="1"/>
    <col min="7165" max="7165" width="1.7109375" style="2" customWidth="1"/>
    <col min="7166" max="7166" width="11.28515625" style="2" customWidth="1"/>
    <col min="7167" max="7167" width="1.42578125" style="2" customWidth="1"/>
    <col min="7168" max="7168" width="11.85546875" style="2" customWidth="1"/>
    <col min="7169" max="7169" width="1.28515625" style="2" customWidth="1"/>
    <col min="7170" max="7170" width="13.5703125" style="2" customWidth="1"/>
    <col min="7171" max="7171" width="1.5703125" style="2" customWidth="1"/>
    <col min="7172" max="7172" width="10.85546875" style="2" customWidth="1"/>
    <col min="7173" max="7173" width="1.7109375" style="2" customWidth="1"/>
    <col min="7174" max="7174" width="10.7109375" style="2" customWidth="1"/>
    <col min="7175" max="7175" width="1.5703125" style="2" customWidth="1"/>
    <col min="7176" max="7176" width="10.85546875" style="2" customWidth="1"/>
    <col min="7177" max="7177" width="0.42578125" style="2" customWidth="1"/>
    <col min="7178" max="7178" width="12.28515625" style="2" customWidth="1"/>
    <col min="7179" max="7179" width="12.42578125" style="2" customWidth="1"/>
    <col min="7180" max="7180" width="12.140625" style="2" customWidth="1"/>
    <col min="7181" max="7181" width="10" style="2" customWidth="1"/>
    <col min="7182" max="7182" width="12.5703125" style="2" customWidth="1"/>
    <col min="7183" max="7183" width="11.85546875" style="2" customWidth="1"/>
    <col min="7184" max="7184" width="12" style="2" customWidth="1"/>
    <col min="7185" max="7186" width="11.7109375" style="2" customWidth="1"/>
    <col min="7187" max="7409" width="11.42578125" style="2"/>
    <col min="7410" max="7410" width="2.85546875" style="2" customWidth="1"/>
    <col min="7411" max="7411" width="9.42578125" style="2" customWidth="1"/>
    <col min="7412" max="7412" width="8.7109375" style="2" customWidth="1"/>
    <col min="7413" max="7413" width="2.5703125" style="2" customWidth="1"/>
    <col min="7414" max="7414" width="12" style="2" customWidth="1"/>
    <col min="7415" max="7415" width="1.42578125" style="2" customWidth="1"/>
    <col min="7416" max="7416" width="11.28515625" style="2" customWidth="1"/>
    <col min="7417" max="7417" width="1.7109375" style="2" customWidth="1"/>
    <col min="7418" max="7418" width="11.28515625" style="2" customWidth="1"/>
    <col min="7419" max="7419" width="1.5703125" style="2" customWidth="1"/>
    <col min="7420" max="7420" width="11.140625" style="2" customWidth="1"/>
    <col min="7421" max="7421" width="1.7109375" style="2" customWidth="1"/>
    <col min="7422" max="7422" width="11.28515625" style="2" customWidth="1"/>
    <col min="7423" max="7423" width="1.42578125" style="2" customWidth="1"/>
    <col min="7424" max="7424" width="11.85546875" style="2" customWidth="1"/>
    <col min="7425" max="7425" width="1.28515625" style="2" customWidth="1"/>
    <col min="7426" max="7426" width="13.5703125" style="2" customWidth="1"/>
    <col min="7427" max="7427" width="1.5703125" style="2" customWidth="1"/>
    <col min="7428" max="7428" width="10.85546875" style="2" customWidth="1"/>
    <col min="7429" max="7429" width="1.7109375" style="2" customWidth="1"/>
    <col min="7430" max="7430" width="10.7109375" style="2" customWidth="1"/>
    <col min="7431" max="7431" width="1.5703125" style="2" customWidth="1"/>
    <col min="7432" max="7432" width="10.85546875" style="2" customWidth="1"/>
    <col min="7433" max="7433" width="0.42578125" style="2" customWidth="1"/>
    <col min="7434" max="7434" width="12.28515625" style="2" customWidth="1"/>
    <col min="7435" max="7435" width="12.42578125" style="2" customWidth="1"/>
    <col min="7436" max="7436" width="12.140625" style="2" customWidth="1"/>
    <col min="7437" max="7437" width="10" style="2" customWidth="1"/>
    <col min="7438" max="7438" width="12.5703125" style="2" customWidth="1"/>
    <col min="7439" max="7439" width="11.85546875" style="2" customWidth="1"/>
    <col min="7440" max="7440" width="12" style="2" customWidth="1"/>
    <col min="7441" max="7442" width="11.7109375" style="2" customWidth="1"/>
    <col min="7443" max="7665" width="11.42578125" style="2"/>
    <col min="7666" max="7666" width="2.85546875" style="2" customWidth="1"/>
    <col min="7667" max="7667" width="9.42578125" style="2" customWidth="1"/>
    <col min="7668" max="7668" width="8.7109375" style="2" customWidth="1"/>
    <col min="7669" max="7669" width="2.5703125" style="2" customWidth="1"/>
    <col min="7670" max="7670" width="12" style="2" customWidth="1"/>
    <col min="7671" max="7671" width="1.42578125" style="2" customWidth="1"/>
    <col min="7672" max="7672" width="11.28515625" style="2" customWidth="1"/>
    <col min="7673" max="7673" width="1.7109375" style="2" customWidth="1"/>
    <col min="7674" max="7674" width="11.28515625" style="2" customWidth="1"/>
    <col min="7675" max="7675" width="1.5703125" style="2" customWidth="1"/>
    <col min="7676" max="7676" width="11.140625" style="2" customWidth="1"/>
    <col min="7677" max="7677" width="1.7109375" style="2" customWidth="1"/>
    <col min="7678" max="7678" width="11.28515625" style="2" customWidth="1"/>
    <col min="7679" max="7679" width="1.42578125" style="2" customWidth="1"/>
    <col min="7680" max="7680" width="11.85546875" style="2" customWidth="1"/>
    <col min="7681" max="7681" width="1.28515625" style="2" customWidth="1"/>
    <col min="7682" max="7682" width="13.5703125" style="2" customWidth="1"/>
    <col min="7683" max="7683" width="1.5703125" style="2" customWidth="1"/>
    <col min="7684" max="7684" width="10.85546875" style="2" customWidth="1"/>
    <col min="7685" max="7685" width="1.7109375" style="2" customWidth="1"/>
    <col min="7686" max="7686" width="10.7109375" style="2" customWidth="1"/>
    <col min="7687" max="7687" width="1.5703125" style="2" customWidth="1"/>
    <col min="7688" max="7688" width="10.85546875" style="2" customWidth="1"/>
    <col min="7689" max="7689" width="0.42578125" style="2" customWidth="1"/>
    <col min="7690" max="7690" width="12.28515625" style="2" customWidth="1"/>
    <col min="7691" max="7691" width="12.42578125" style="2" customWidth="1"/>
    <col min="7692" max="7692" width="12.140625" style="2" customWidth="1"/>
    <col min="7693" max="7693" width="10" style="2" customWidth="1"/>
    <col min="7694" max="7694" width="12.5703125" style="2" customWidth="1"/>
    <col min="7695" max="7695" width="11.85546875" style="2" customWidth="1"/>
    <col min="7696" max="7696" width="12" style="2" customWidth="1"/>
    <col min="7697" max="7698" width="11.7109375" style="2" customWidth="1"/>
    <col min="7699" max="7921" width="11.42578125" style="2"/>
    <col min="7922" max="7922" width="2.85546875" style="2" customWidth="1"/>
    <col min="7923" max="7923" width="9.42578125" style="2" customWidth="1"/>
    <col min="7924" max="7924" width="8.7109375" style="2" customWidth="1"/>
    <col min="7925" max="7925" width="2.5703125" style="2" customWidth="1"/>
    <col min="7926" max="7926" width="12" style="2" customWidth="1"/>
    <col min="7927" max="7927" width="1.42578125" style="2" customWidth="1"/>
    <col min="7928" max="7928" width="11.28515625" style="2" customWidth="1"/>
    <col min="7929" max="7929" width="1.7109375" style="2" customWidth="1"/>
    <col min="7930" max="7930" width="11.28515625" style="2" customWidth="1"/>
    <col min="7931" max="7931" width="1.5703125" style="2" customWidth="1"/>
    <col min="7932" max="7932" width="11.140625" style="2" customWidth="1"/>
    <col min="7933" max="7933" width="1.7109375" style="2" customWidth="1"/>
    <col min="7934" max="7934" width="11.28515625" style="2" customWidth="1"/>
    <col min="7935" max="7935" width="1.42578125" style="2" customWidth="1"/>
    <col min="7936" max="7936" width="11.85546875" style="2" customWidth="1"/>
    <col min="7937" max="7937" width="1.28515625" style="2" customWidth="1"/>
    <col min="7938" max="7938" width="13.5703125" style="2" customWidth="1"/>
    <col min="7939" max="7939" width="1.5703125" style="2" customWidth="1"/>
    <col min="7940" max="7940" width="10.85546875" style="2" customWidth="1"/>
    <col min="7941" max="7941" width="1.7109375" style="2" customWidth="1"/>
    <col min="7942" max="7942" width="10.7109375" style="2" customWidth="1"/>
    <col min="7943" max="7943" width="1.5703125" style="2" customWidth="1"/>
    <col min="7944" max="7944" width="10.85546875" style="2" customWidth="1"/>
    <col min="7945" max="7945" width="0.42578125" style="2" customWidth="1"/>
    <col min="7946" max="7946" width="12.28515625" style="2" customWidth="1"/>
    <col min="7947" max="7947" width="12.42578125" style="2" customWidth="1"/>
    <col min="7948" max="7948" width="12.140625" style="2" customWidth="1"/>
    <col min="7949" max="7949" width="10" style="2" customWidth="1"/>
    <col min="7950" max="7950" width="12.5703125" style="2" customWidth="1"/>
    <col min="7951" max="7951" width="11.85546875" style="2" customWidth="1"/>
    <col min="7952" max="7952" width="12" style="2" customWidth="1"/>
    <col min="7953" max="7954" width="11.7109375" style="2" customWidth="1"/>
    <col min="7955" max="8177" width="11.42578125" style="2"/>
    <col min="8178" max="8178" width="2.85546875" style="2" customWidth="1"/>
    <col min="8179" max="8179" width="9.42578125" style="2" customWidth="1"/>
    <col min="8180" max="8180" width="8.7109375" style="2" customWidth="1"/>
    <col min="8181" max="8181" width="2.5703125" style="2" customWidth="1"/>
    <col min="8182" max="8182" width="12" style="2" customWidth="1"/>
    <col min="8183" max="8183" width="1.42578125" style="2" customWidth="1"/>
    <col min="8184" max="8184" width="11.28515625" style="2" customWidth="1"/>
    <col min="8185" max="8185" width="1.7109375" style="2" customWidth="1"/>
    <col min="8186" max="8186" width="11.28515625" style="2" customWidth="1"/>
    <col min="8187" max="8187" width="1.5703125" style="2" customWidth="1"/>
    <col min="8188" max="8188" width="11.140625" style="2" customWidth="1"/>
    <col min="8189" max="8189" width="1.7109375" style="2" customWidth="1"/>
    <col min="8190" max="8190" width="11.28515625" style="2" customWidth="1"/>
    <col min="8191" max="8191" width="1.42578125" style="2" customWidth="1"/>
    <col min="8192" max="8192" width="11.85546875" style="2" customWidth="1"/>
    <col min="8193" max="8193" width="1.28515625" style="2" customWidth="1"/>
    <col min="8194" max="8194" width="13.5703125" style="2" customWidth="1"/>
    <col min="8195" max="8195" width="1.5703125" style="2" customWidth="1"/>
    <col min="8196" max="8196" width="10.85546875" style="2" customWidth="1"/>
    <col min="8197" max="8197" width="1.7109375" style="2" customWidth="1"/>
    <col min="8198" max="8198" width="10.7109375" style="2" customWidth="1"/>
    <col min="8199" max="8199" width="1.5703125" style="2" customWidth="1"/>
    <col min="8200" max="8200" width="10.85546875" style="2" customWidth="1"/>
    <col min="8201" max="8201" width="0.42578125" style="2" customWidth="1"/>
    <col min="8202" max="8202" width="12.28515625" style="2" customWidth="1"/>
    <col min="8203" max="8203" width="12.42578125" style="2" customWidth="1"/>
    <col min="8204" max="8204" width="12.140625" style="2" customWidth="1"/>
    <col min="8205" max="8205" width="10" style="2" customWidth="1"/>
    <col min="8206" max="8206" width="12.5703125" style="2" customWidth="1"/>
    <col min="8207" max="8207" width="11.85546875" style="2" customWidth="1"/>
    <col min="8208" max="8208" width="12" style="2" customWidth="1"/>
    <col min="8209" max="8210" width="11.7109375" style="2" customWidth="1"/>
    <col min="8211" max="8433" width="11.42578125" style="2"/>
    <col min="8434" max="8434" width="2.85546875" style="2" customWidth="1"/>
    <col min="8435" max="8435" width="9.42578125" style="2" customWidth="1"/>
    <col min="8436" max="8436" width="8.7109375" style="2" customWidth="1"/>
    <col min="8437" max="8437" width="2.5703125" style="2" customWidth="1"/>
    <col min="8438" max="8438" width="12" style="2" customWidth="1"/>
    <col min="8439" max="8439" width="1.42578125" style="2" customWidth="1"/>
    <col min="8440" max="8440" width="11.28515625" style="2" customWidth="1"/>
    <col min="8441" max="8441" width="1.7109375" style="2" customWidth="1"/>
    <col min="8442" max="8442" width="11.28515625" style="2" customWidth="1"/>
    <col min="8443" max="8443" width="1.5703125" style="2" customWidth="1"/>
    <col min="8444" max="8444" width="11.140625" style="2" customWidth="1"/>
    <col min="8445" max="8445" width="1.7109375" style="2" customWidth="1"/>
    <col min="8446" max="8446" width="11.28515625" style="2" customWidth="1"/>
    <col min="8447" max="8447" width="1.42578125" style="2" customWidth="1"/>
    <col min="8448" max="8448" width="11.85546875" style="2" customWidth="1"/>
    <col min="8449" max="8449" width="1.28515625" style="2" customWidth="1"/>
    <col min="8450" max="8450" width="13.5703125" style="2" customWidth="1"/>
    <col min="8451" max="8451" width="1.5703125" style="2" customWidth="1"/>
    <col min="8452" max="8452" width="10.85546875" style="2" customWidth="1"/>
    <col min="8453" max="8453" width="1.7109375" style="2" customWidth="1"/>
    <col min="8454" max="8454" width="10.7109375" style="2" customWidth="1"/>
    <col min="8455" max="8455" width="1.5703125" style="2" customWidth="1"/>
    <col min="8456" max="8456" width="10.85546875" style="2" customWidth="1"/>
    <col min="8457" max="8457" width="0.42578125" style="2" customWidth="1"/>
    <col min="8458" max="8458" width="12.28515625" style="2" customWidth="1"/>
    <col min="8459" max="8459" width="12.42578125" style="2" customWidth="1"/>
    <col min="8460" max="8460" width="12.140625" style="2" customWidth="1"/>
    <col min="8461" max="8461" width="10" style="2" customWidth="1"/>
    <col min="8462" max="8462" width="12.5703125" style="2" customWidth="1"/>
    <col min="8463" max="8463" width="11.85546875" style="2" customWidth="1"/>
    <col min="8464" max="8464" width="12" style="2" customWidth="1"/>
    <col min="8465" max="8466" width="11.7109375" style="2" customWidth="1"/>
    <col min="8467" max="8689" width="11.42578125" style="2"/>
    <col min="8690" max="8690" width="2.85546875" style="2" customWidth="1"/>
    <col min="8691" max="8691" width="9.42578125" style="2" customWidth="1"/>
    <col min="8692" max="8692" width="8.7109375" style="2" customWidth="1"/>
    <col min="8693" max="8693" width="2.5703125" style="2" customWidth="1"/>
    <col min="8694" max="8694" width="12" style="2" customWidth="1"/>
    <col min="8695" max="8695" width="1.42578125" style="2" customWidth="1"/>
    <col min="8696" max="8696" width="11.28515625" style="2" customWidth="1"/>
    <col min="8697" max="8697" width="1.7109375" style="2" customWidth="1"/>
    <col min="8698" max="8698" width="11.28515625" style="2" customWidth="1"/>
    <col min="8699" max="8699" width="1.5703125" style="2" customWidth="1"/>
    <col min="8700" max="8700" width="11.140625" style="2" customWidth="1"/>
    <col min="8701" max="8701" width="1.7109375" style="2" customWidth="1"/>
    <col min="8702" max="8702" width="11.28515625" style="2" customWidth="1"/>
    <col min="8703" max="8703" width="1.42578125" style="2" customWidth="1"/>
    <col min="8704" max="8704" width="11.85546875" style="2" customWidth="1"/>
    <col min="8705" max="8705" width="1.28515625" style="2" customWidth="1"/>
    <col min="8706" max="8706" width="13.5703125" style="2" customWidth="1"/>
    <col min="8707" max="8707" width="1.5703125" style="2" customWidth="1"/>
    <col min="8708" max="8708" width="10.85546875" style="2" customWidth="1"/>
    <col min="8709" max="8709" width="1.7109375" style="2" customWidth="1"/>
    <col min="8710" max="8710" width="10.7109375" style="2" customWidth="1"/>
    <col min="8711" max="8711" width="1.5703125" style="2" customWidth="1"/>
    <col min="8712" max="8712" width="10.85546875" style="2" customWidth="1"/>
    <col min="8713" max="8713" width="0.42578125" style="2" customWidth="1"/>
    <col min="8714" max="8714" width="12.28515625" style="2" customWidth="1"/>
    <col min="8715" max="8715" width="12.42578125" style="2" customWidth="1"/>
    <col min="8716" max="8716" width="12.140625" style="2" customWidth="1"/>
    <col min="8717" max="8717" width="10" style="2" customWidth="1"/>
    <col min="8718" max="8718" width="12.5703125" style="2" customWidth="1"/>
    <col min="8719" max="8719" width="11.85546875" style="2" customWidth="1"/>
    <col min="8720" max="8720" width="12" style="2" customWidth="1"/>
    <col min="8721" max="8722" width="11.7109375" style="2" customWidth="1"/>
    <col min="8723" max="8945" width="11.42578125" style="2"/>
    <col min="8946" max="8946" width="2.85546875" style="2" customWidth="1"/>
    <col min="8947" max="8947" width="9.42578125" style="2" customWidth="1"/>
    <col min="8948" max="8948" width="8.7109375" style="2" customWidth="1"/>
    <col min="8949" max="8949" width="2.5703125" style="2" customWidth="1"/>
    <col min="8950" max="8950" width="12" style="2" customWidth="1"/>
    <col min="8951" max="8951" width="1.42578125" style="2" customWidth="1"/>
    <col min="8952" max="8952" width="11.28515625" style="2" customWidth="1"/>
    <col min="8953" max="8953" width="1.7109375" style="2" customWidth="1"/>
    <col min="8954" max="8954" width="11.28515625" style="2" customWidth="1"/>
    <col min="8955" max="8955" width="1.5703125" style="2" customWidth="1"/>
    <col min="8956" max="8956" width="11.140625" style="2" customWidth="1"/>
    <col min="8957" max="8957" width="1.7109375" style="2" customWidth="1"/>
    <col min="8958" max="8958" width="11.28515625" style="2" customWidth="1"/>
    <col min="8959" max="8959" width="1.42578125" style="2" customWidth="1"/>
    <col min="8960" max="8960" width="11.85546875" style="2" customWidth="1"/>
    <col min="8961" max="8961" width="1.28515625" style="2" customWidth="1"/>
    <col min="8962" max="8962" width="13.5703125" style="2" customWidth="1"/>
    <col min="8963" max="8963" width="1.5703125" style="2" customWidth="1"/>
    <col min="8964" max="8964" width="10.85546875" style="2" customWidth="1"/>
    <col min="8965" max="8965" width="1.7109375" style="2" customWidth="1"/>
    <col min="8966" max="8966" width="10.7109375" style="2" customWidth="1"/>
    <col min="8967" max="8967" width="1.5703125" style="2" customWidth="1"/>
    <col min="8968" max="8968" width="10.85546875" style="2" customWidth="1"/>
    <col min="8969" max="8969" width="0.42578125" style="2" customWidth="1"/>
    <col min="8970" max="8970" width="12.28515625" style="2" customWidth="1"/>
    <col min="8971" max="8971" width="12.42578125" style="2" customWidth="1"/>
    <col min="8972" max="8972" width="12.140625" style="2" customWidth="1"/>
    <col min="8973" max="8973" width="10" style="2" customWidth="1"/>
    <col min="8974" max="8974" width="12.5703125" style="2" customWidth="1"/>
    <col min="8975" max="8975" width="11.85546875" style="2" customWidth="1"/>
    <col min="8976" max="8976" width="12" style="2" customWidth="1"/>
    <col min="8977" max="8978" width="11.7109375" style="2" customWidth="1"/>
    <col min="8979" max="9201" width="11.42578125" style="2"/>
    <col min="9202" max="9202" width="2.85546875" style="2" customWidth="1"/>
    <col min="9203" max="9203" width="9.42578125" style="2" customWidth="1"/>
    <col min="9204" max="9204" width="8.7109375" style="2" customWidth="1"/>
    <col min="9205" max="9205" width="2.5703125" style="2" customWidth="1"/>
    <col min="9206" max="9206" width="12" style="2" customWidth="1"/>
    <col min="9207" max="9207" width="1.42578125" style="2" customWidth="1"/>
    <col min="9208" max="9208" width="11.28515625" style="2" customWidth="1"/>
    <col min="9209" max="9209" width="1.7109375" style="2" customWidth="1"/>
    <col min="9210" max="9210" width="11.28515625" style="2" customWidth="1"/>
    <col min="9211" max="9211" width="1.5703125" style="2" customWidth="1"/>
    <col min="9212" max="9212" width="11.140625" style="2" customWidth="1"/>
    <col min="9213" max="9213" width="1.7109375" style="2" customWidth="1"/>
    <col min="9214" max="9214" width="11.28515625" style="2" customWidth="1"/>
    <col min="9215" max="9215" width="1.42578125" style="2" customWidth="1"/>
    <col min="9216" max="9216" width="11.85546875" style="2" customWidth="1"/>
    <col min="9217" max="9217" width="1.28515625" style="2" customWidth="1"/>
    <col min="9218" max="9218" width="13.5703125" style="2" customWidth="1"/>
    <col min="9219" max="9219" width="1.5703125" style="2" customWidth="1"/>
    <col min="9220" max="9220" width="10.85546875" style="2" customWidth="1"/>
    <col min="9221" max="9221" width="1.7109375" style="2" customWidth="1"/>
    <col min="9222" max="9222" width="10.7109375" style="2" customWidth="1"/>
    <col min="9223" max="9223" width="1.5703125" style="2" customWidth="1"/>
    <col min="9224" max="9224" width="10.85546875" style="2" customWidth="1"/>
    <col min="9225" max="9225" width="0.42578125" style="2" customWidth="1"/>
    <col min="9226" max="9226" width="12.28515625" style="2" customWidth="1"/>
    <col min="9227" max="9227" width="12.42578125" style="2" customWidth="1"/>
    <col min="9228" max="9228" width="12.140625" style="2" customWidth="1"/>
    <col min="9229" max="9229" width="10" style="2" customWidth="1"/>
    <col min="9230" max="9230" width="12.5703125" style="2" customWidth="1"/>
    <col min="9231" max="9231" width="11.85546875" style="2" customWidth="1"/>
    <col min="9232" max="9232" width="12" style="2" customWidth="1"/>
    <col min="9233" max="9234" width="11.7109375" style="2" customWidth="1"/>
    <col min="9235" max="9457" width="11.42578125" style="2"/>
    <col min="9458" max="9458" width="2.85546875" style="2" customWidth="1"/>
    <col min="9459" max="9459" width="9.42578125" style="2" customWidth="1"/>
    <col min="9460" max="9460" width="8.7109375" style="2" customWidth="1"/>
    <col min="9461" max="9461" width="2.5703125" style="2" customWidth="1"/>
    <col min="9462" max="9462" width="12" style="2" customWidth="1"/>
    <col min="9463" max="9463" width="1.42578125" style="2" customWidth="1"/>
    <col min="9464" max="9464" width="11.28515625" style="2" customWidth="1"/>
    <col min="9465" max="9465" width="1.7109375" style="2" customWidth="1"/>
    <col min="9466" max="9466" width="11.28515625" style="2" customWidth="1"/>
    <col min="9467" max="9467" width="1.5703125" style="2" customWidth="1"/>
    <col min="9468" max="9468" width="11.140625" style="2" customWidth="1"/>
    <col min="9469" max="9469" width="1.7109375" style="2" customWidth="1"/>
    <col min="9470" max="9470" width="11.28515625" style="2" customWidth="1"/>
    <col min="9471" max="9471" width="1.42578125" style="2" customWidth="1"/>
    <col min="9472" max="9472" width="11.85546875" style="2" customWidth="1"/>
    <col min="9473" max="9473" width="1.28515625" style="2" customWidth="1"/>
    <col min="9474" max="9474" width="13.5703125" style="2" customWidth="1"/>
    <col min="9475" max="9475" width="1.5703125" style="2" customWidth="1"/>
    <col min="9476" max="9476" width="10.85546875" style="2" customWidth="1"/>
    <col min="9477" max="9477" width="1.7109375" style="2" customWidth="1"/>
    <col min="9478" max="9478" width="10.7109375" style="2" customWidth="1"/>
    <col min="9479" max="9479" width="1.5703125" style="2" customWidth="1"/>
    <col min="9480" max="9480" width="10.85546875" style="2" customWidth="1"/>
    <col min="9481" max="9481" width="0.42578125" style="2" customWidth="1"/>
    <col min="9482" max="9482" width="12.28515625" style="2" customWidth="1"/>
    <col min="9483" max="9483" width="12.42578125" style="2" customWidth="1"/>
    <col min="9484" max="9484" width="12.140625" style="2" customWidth="1"/>
    <col min="9485" max="9485" width="10" style="2" customWidth="1"/>
    <col min="9486" max="9486" width="12.5703125" style="2" customWidth="1"/>
    <col min="9487" max="9487" width="11.85546875" style="2" customWidth="1"/>
    <col min="9488" max="9488" width="12" style="2" customWidth="1"/>
    <col min="9489" max="9490" width="11.7109375" style="2" customWidth="1"/>
    <col min="9491" max="9713" width="11.42578125" style="2"/>
    <col min="9714" max="9714" width="2.85546875" style="2" customWidth="1"/>
    <col min="9715" max="9715" width="9.42578125" style="2" customWidth="1"/>
    <col min="9716" max="9716" width="8.7109375" style="2" customWidth="1"/>
    <col min="9717" max="9717" width="2.5703125" style="2" customWidth="1"/>
    <col min="9718" max="9718" width="12" style="2" customWidth="1"/>
    <col min="9719" max="9719" width="1.42578125" style="2" customWidth="1"/>
    <col min="9720" max="9720" width="11.28515625" style="2" customWidth="1"/>
    <col min="9721" max="9721" width="1.7109375" style="2" customWidth="1"/>
    <col min="9722" max="9722" width="11.28515625" style="2" customWidth="1"/>
    <col min="9723" max="9723" width="1.5703125" style="2" customWidth="1"/>
    <col min="9724" max="9724" width="11.140625" style="2" customWidth="1"/>
    <col min="9725" max="9725" width="1.7109375" style="2" customWidth="1"/>
    <col min="9726" max="9726" width="11.28515625" style="2" customWidth="1"/>
    <col min="9727" max="9727" width="1.42578125" style="2" customWidth="1"/>
    <col min="9728" max="9728" width="11.85546875" style="2" customWidth="1"/>
    <col min="9729" max="9729" width="1.28515625" style="2" customWidth="1"/>
    <col min="9730" max="9730" width="13.5703125" style="2" customWidth="1"/>
    <col min="9731" max="9731" width="1.5703125" style="2" customWidth="1"/>
    <col min="9732" max="9732" width="10.85546875" style="2" customWidth="1"/>
    <col min="9733" max="9733" width="1.7109375" style="2" customWidth="1"/>
    <col min="9734" max="9734" width="10.7109375" style="2" customWidth="1"/>
    <col min="9735" max="9735" width="1.5703125" style="2" customWidth="1"/>
    <col min="9736" max="9736" width="10.85546875" style="2" customWidth="1"/>
    <col min="9737" max="9737" width="0.42578125" style="2" customWidth="1"/>
    <col min="9738" max="9738" width="12.28515625" style="2" customWidth="1"/>
    <col min="9739" max="9739" width="12.42578125" style="2" customWidth="1"/>
    <col min="9740" max="9740" width="12.140625" style="2" customWidth="1"/>
    <col min="9741" max="9741" width="10" style="2" customWidth="1"/>
    <col min="9742" max="9742" width="12.5703125" style="2" customWidth="1"/>
    <col min="9743" max="9743" width="11.85546875" style="2" customWidth="1"/>
    <col min="9744" max="9744" width="12" style="2" customWidth="1"/>
    <col min="9745" max="9746" width="11.7109375" style="2" customWidth="1"/>
    <col min="9747" max="9969" width="11.42578125" style="2"/>
    <col min="9970" max="9970" width="2.85546875" style="2" customWidth="1"/>
    <col min="9971" max="9971" width="9.42578125" style="2" customWidth="1"/>
    <col min="9972" max="9972" width="8.7109375" style="2" customWidth="1"/>
    <col min="9973" max="9973" width="2.5703125" style="2" customWidth="1"/>
    <col min="9974" max="9974" width="12" style="2" customWidth="1"/>
    <col min="9975" max="9975" width="1.42578125" style="2" customWidth="1"/>
    <col min="9976" max="9976" width="11.28515625" style="2" customWidth="1"/>
    <col min="9977" max="9977" width="1.7109375" style="2" customWidth="1"/>
    <col min="9978" max="9978" width="11.28515625" style="2" customWidth="1"/>
    <col min="9979" max="9979" width="1.5703125" style="2" customWidth="1"/>
    <col min="9980" max="9980" width="11.140625" style="2" customWidth="1"/>
    <col min="9981" max="9981" width="1.7109375" style="2" customWidth="1"/>
    <col min="9982" max="9982" width="11.28515625" style="2" customWidth="1"/>
    <col min="9983" max="9983" width="1.42578125" style="2" customWidth="1"/>
    <col min="9984" max="9984" width="11.85546875" style="2" customWidth="1"/>
    <col min="9985" max="9985" width="1.28515625" style="2" customWidth="1"/>
    <col min="9986" max="9986" width="13.5703125" style="2" customWidth="1"/>
    <col min="9987" max="9987" width="1.5703125" style="2" customWidth="1"/>
    <col min="9988" max="9988" width="10.85546875" style="2" customWidth="1"/>
    <col min="9989" max="9989" width="1.7109375" style="2" customWidth="1"/>
    <col min="9990" max="9990" width="10.7109375" style="2" customWidth="1"/>
    <col min="9991" max="9991" width="1.5703125" style="2" customWidth="1"/>
    <col min="9992" max="9992" width="10.85546875" style="2" customWidth="1"/>
    <col min="9993" max="9993" width="0.42578125" style="2" customWidth="1"/>
    <col min="9994" max="9994" width="12.28515625" style="2" customWidth="1"/>
    <col min="9995" max="9995" width="12.42578125" style="2" customWidth="1"/>
    <col min="9996" max="9996" width="12.140625" style="2" customWidth="1"/>
    <col min="9997" max="9997" width="10" style="2" customWidth="1"/>
    <col min="9998" max="9998" width="12.5703125" style="2" customWidth="1"/>
    <col min="9999" max="9999" width="11.85546875" style="2" customWidth="1"/>
    <col min="10000" max="10000" width="12" style="2" customWidth="1"/>
    <col min="10001" max="10002" width="11.7109375" style="2" customWidth="1"/>
    <col min="10003" max="10225" width="11.42578125" style="2"/>
    <col min="10226" max="10226" width="2.85546875" style="2" customWidth="1"/>
    <col min="10227" max="10227" width="9.42578125" style="2" customWidth="1"/>
    <col min="10228" max="10228" width="8.7109375" style="2" customWidth="1"/>
    <col min="10229" max="10229" width="2.5703125" style="2" customWidth="1"/>
    <col min="10230" max="10230" width="12" style="2" customWidth="1"/>
    <col min="10231" max="10231" width="1.42578125" style="2" customWidth="1"/>
    <col min="10232" max="10232" width="11.28515625" style="2" customWidth="1"/>
    <col min="10233" max="10233" width="1.7109375" style="2" customWidth="1"/>
    <col min="10234" max="10234" width="11.28515625" style="2" customWidth="1"/>
    <col min="10235" max="10235" width="1.5703125" style="2" customWidth="1"/>
    <col min="10236" max="10236" width="11.140625" style="2" customWidth="1"/>
    <col min="10237" max="10237" width="1.7109375" style="2" customWidth="1"/>
    <col min="10238" max="10238" width="11.28515625" style="2" customWidth="1"/>
    <col min="10239" max="10239" width="1.42578125" style="2" customWidth="1"/>
    <col min="10240" max="10240" width="11.85546875" style="2" customWidth="1"/>
    <col min="10241" max="10241" width="1.28515625" style="2" customWidth="1"/>
    <col min="10242" max="10242" width="13.5703125" style="2" customWidth="1"/>
    <col min="10243" max="10243" width="1.5703125" style="2" customWidth="1"/>
    <col min="10244" max="10244" width="10.85546875" style="2" customWidth="1"/>
    <col min="10245" max="10245" width="1.7109375" style="2" customWidth="1"/>
    <col min="10246" max="10246" width="10.7109375" style="2" customWidth="1"/>
    <col min="10247" max="10247" width="1.5703125" style="2" customWidth="1"/>
    <col min="10248" max="10248" width="10.85546875" style="2" customWidth="1"/>
    <col min="10249" max="10249" width="0.42578125" style="2" customWidth="1"/>
    <col min="10250" max="10250" width="12.28515625" style="2" customWidth="1"/>
    <col min="10251" max="10251" width="12.42578125" style="2" customWidth="1"/>
    <col min="10252" max="10252" width="12.140625" style="2" customWidth="1"/>
    <col min="10253" max="10253" width="10" style="2" customWidth="1"/>
    <col min="10254" max="10254" width="12.5703125" style="2" customWidth="1"/>
    <col min="10255" max="10255" width="11.85546875" style="2" customWidth="1"/>
    <col min="10256" max="10256" width="12" style="2" customWidth="1"/>
    <col min="10257" max="10258" width="11.7109375" style="2" customWidth="1"/>
    <col min="10259" max="10481" width="11.42578125" style="2"/>
    <col min="10482" max="10482" width="2.85546875" style="2" customWidth="1"/>
    <col min="10483" max="10483" width="9.42578125" style="2" customWidth="1"/>
    <col min="10484" max="10484" width="8.7109375" style="2" customWidth="1"/>
    <col min="10485" max="10485" width="2.5703125" style="2" customWidth="1"/>
    <col min="10486" max="10486" width="12" style="2" customWidth="1"/>
    <col min="10487" max="10487" width="1.42578125" style="2" customWidth="1"/>
    <col min="10488" max="10488" width="11.28515625" style="2" customWidth="1"/>
    <col min="10489" max="10489" width="1.7109375" style="2" customWidth="1"/>
    <col min="10490" max="10490" width="11.28515625" style="2" customWidth="1"/>
    <col min="10491" max="10491" width="1.5703125" style="2" customWidth="1"/>
    <col min="10492" max="10492" width="11.140625" style="2" customWidth="1"/>
    <col min="10493" max="10493" width="1.7109375" style="2" customWidth="1"/>
    <col min="10494" max="10494" width="11.28515625" style="2" customWidth="1"/>
    <col min="10495" max="10495" width="1.42578125" style="2" customWidth="1"/>
    <col min="10496" max="10496" width="11.85546875" style="2" customWidth="1"/>
    <col min="10497" max="10497" width="1.28515625" style="2" customWidth="1"/>
    <col min="10498" max="10498" width="13.5703125" style="2" customWidth="1"/>
    <col min="10499" max="10499" width="1.5703125" style="2" customWidth="1"/>
    <col min="10500" max="10500" width="10.85546875" style="2" customWidth="1"/>
    <col min="10501" max="10501" width="1.7109375" style="2" customWidth="1"/>
    <col min="10502" max="10502" width="10.7109375" style="2" customWidth="1"/>
    <col min="10503" max="10503" width="1.5703125" style="2" customWidth="1"/>
    <col min="10504" max="10504" width="10.85546875" style="2" customWidth="1"/>
    <col min="10505" max="10505" width="0.42578125" style="2" customWidth="1"/>
    <col min="10506" max="10506" width="12.28515625" style="2" customWidth="1"/>
    <col min="10507" max="10507" width="12.42578125" style="2" customWidth="1"/>
    <col min="10508" max="10508" width="12.140625" style="2" customWidth="1"/>
    <col min="10509" max="10509" width="10" style="2" customWidth="1"/>
    <col min="10510" max="10510" width="12.5703125" style="2" customWidth="1"/>
    <col min="10511" max="10511" width="11.85546875" style="2" customWidth="1"/>
    <col min="10512" max="10512" width="12" style="2" customWidth="1"/>
    <col min="10513" max="10514" width="11.7109375" style="2" customWidth="1"/>
    <col min="10515" max="10737" width="11.42578125" style="2"/>
    <col min="10738" max="10738" width="2.85546875" style="2" customWidth="1"/>
    <col min="10739" max="10739" width="9.42578125" style="2" customWidth="1"/>
    <col min="10740" max="10740" width="8.7109375" style="2" customWidth="1"/>
    <col min="10741" max="10741" width="2.5703125" style="2" customWidth="1"/>
    <col min="10742" max="10742" width="12" style="2" customWidth="1"/>
    <col min="10743" max="10743" width="1.42578125" style="2" customWidth="1"/>
    <col min="10744" max="10744" width="11.28515625" style="2" customWidth="1"/>
    <col min="10745" max="10745" width="1.7109375" style="2" customWidth="1"/>
    <col min="10746" max="10746" width="11.28515625" style="2" customWidth="1"/>
    <col min="10747" max="10747" width="1.5703125" style="2" customWidth="1"/>
    <col min="10748" max="10748" width="11.140625" style="2" customWidth="1"/>
    <col min="10749" max="10749" width="1.7109375" style="2" customWidth="1"/>
    <col min="10750" max="10750" width="11.28515625" style="2" customWidth="1"/>
    <col min="10751" max="10751" width="1.42578125" style="2" customWidth="1"/>
    <col min="10752" max="10752" width="11.85546875" style="2" customWidth="1"/>
    <col min="10753" max="10753" width="1.28515625" style="2" customWidth="1"/>
    <col min="10754" max="10754" width="13.5703125" style="2" customWidth="1"/>
    <col min="10755" max="10755" width="1.5703125" style="2" customWidth="1"/>
    <col min="10756" max="10756" width="10.85546875" style="2" customWidth="1"/>
    <col min="10757" max="10757" width="1.7109375" style="2" customWidth="1"/>
    <col min="10758" max="10758" width="10.7109375" style="2" customWidth="1"/>
    <col min="10759" max="10759" width="1.5703125" style="2" customWidth="1"/>
    <col min="10760" max="10760" width="10.85546875" style="2" customWidth="1"/>
    <col min="10761" max="10761" width="0.42578125" style="2" customWidth="1"/>
    <col min="10762" max="10762" width="12.28515625" style="2" customWidth="1"/>
    <col min="10763" max="10763" width="12.42578125" style="2" customWidth="1"/>
    <col min="10764" max="10764" width="12.140625" style="2" customWidth="1"/>
    <col min="10765" max="10765" width="10" style="2" customWidth="1"/>
    <col min="10766" max="10766" width="12.5703125" style="2" customWidth="1"/>
    <col min="10767" max="10767" width="11.85546875" style="2" customWidth="1"/>
    <col min="10768" max="10768" width="12" style="2" customWidth="1"/>
    <col min="10769" max="10770" width="11.7109375" style="2" customWidth="1"/>
    <col min="10771" max="10993" width="11.42578125" style="2"/>
    <col min="10994" max="10994" width="2.85546875" style="2" customWidth="1"/>
    <col min="10995" max="10995" width="9.42578125" style="2" customWidth="1"/>
    <col min="10996" max="10996" width="8.7109375" style="2" customWidth="1"/>
    <col min="10997" max="10997" width="2.5703125" style="2" customWidth="1"/>
    <col min="10998" max="10998" width="12" style="2" customWidth="1"/>
    <col min="10999" max="10999" width="1.42578125" style="2" customWidth="1"/>
    <col min="11000" max="11000" width="11.28515625" style="2" customWidth="1"/>
    <col min="11001" max="11001" width="1.7109375" style="2" customWidth="1"/>
    <col min="11002" max="11002" width="11.28515625" style="2" customWidth="1"/>
    <col min="11003" max="11003" width="1.5703125" style="2" customWidth="1"/>
    <col min="11004" max="11004" width="11.140625" style="2" customWidth="1"/>
    <col min="11005" max="11005" width="1.7109375" style="2" customWidth="1"/>
    <col min="11006" max="11006" width="11.28515625" style="2" customWidth="1"/>
    <col min="11007" max="11007" width="1.42578125" style="2" customWidth="1"/>
    <col min="11008" max="11008" width="11.85546875" style="2" customWidth="1"/>
    <col min="11009" max="11009" width="1.28515625" style="2" customWidth="1"/>
    <col min="11010" max="11010" width="13.5703125" style="2" customWidth="1"/>
    <col min="11011" max="11011" width="1.5703125" style="2" customWidth="1"/>
    <col min="11012" max="11012" width="10.85546875" style="2" customWidth="1"/>
    <col min="11013" max="11013" width="1.7109375" style="2" customWidth="1"/>
    <col min="11014" max="11014" width="10.7109375" style="2" customWidth="1"/>
    <col min="11015" max="11015" width="1.5703125" style="2" customWidth="1"/>
    <col min="11016" max="11016" width="10.85546875" style="2" customWidth="1"/>
    <col min="11017" max="11017" width="0.42578125" style="2" customWidth="1"/>
    <col min="11018" max="11018" width="12.28515625" style="2" customWidth="1"/>
    <col min="11019" max="11019" width="12.42578125" style="2" customWidth="1"/>
    <col min="11020" max="11020" width="12.140625" style="2" customWidth="1"/>
    <col min="11021" max="11021" width="10" style="2" customWidth="1"/>
    <col min="11022" max="11022" width="12.5703125" style="2" customWidth="1"/>
    <col min="11023" max="11023" width="11.85546875" style="2" customWidth="1"/>
    <col min="11024" max="11024" width="12" style="2" customWidth="1"/>
    <col min="11025" max="11026" width="11.7109375" style="2" customWidth="1"/>
    <col min="11027" max="11249" width="11.42578125" style="2"/>
    <col min="11250" max="11250" width="2.85546875" style="2" customWidth="1"/>
    <col min="11251" max="11251" width="9.42578125" style="2" customWidth="1"/>
    <col min="11252" max="11252" width="8.7109375" style="2" customWidth="1"/>
    <col min="11253" max="11253" width="2.5703125" style="2" customWidth="1"/>
    <col min="11254" max="11254" width="12" style="2" customWidth="1"/>
    <col min="11255" max="11255" width="1.42578125" style="2" customWidth="1"/>
    <col min="11256" max="11256" width="11.28515625" style="2" customWidth="1"/>
    <col min="11257" max="11257" width="1.7109375" style="2" customWidth="1"/>
    <col min="11258" max="11258" width="11.28515625" style="2" customWidth="1"/>
    <col min="11259" max="11259" width="1.5703125" style="2" customWidth="1"/>
    <col min="11260" max="11260" width="11.140625" style="2" customWidth="1"/>
    <col min="11261" max="11261" width="1.7109375" style="2" customWidth="1"/>
    <col min="11262" max="11262" width="11.28515625" style="2" customWidth="1"/>
    <col min="11263" max="11263" width="1.42578125" style="2" customWidth="1"/>
    <col min="11264" max="11264" width="11.85546875" style="2" customWidth="1"/>
    <col min="11265" max="11265" width="1.28515625" style="2" customWidth="1"/>
    <col min="11266" max="11266" width="13.5703125" style="2" customWidth="1"/>
    <col min="11267" max="11267" width="1.5703125" style="2" customWidth="1"/>
    <col min="11268" max="11268" width="10.85546875" style="2" customWidth="1"/>
    <col min="11269" max="11269" width="1.7109375" style="2" customWidth="1"/>
    <col min="11270" max="11270" width="10.7109375" style="2" customWidth="1"/>
    <col min="11271" max="11271" width="1.5703125" style="2" customWidth="1"/>
    <col min="11272" max="11272" width="10.85546875" style="2" customWidth="1"/>
    <col min="11273" max="11273" width="0.42578125" style="2" customWidth="1"/>
    <col min="11274" max="11274" width="12.28515625" style="2" customWidth="1"/>
    <col min="11275" max="11275" width="12.42578125" style="2" customWidth="1"/>
    <col min="11276" max="11276" width="12.140625" style="2" customWidth="1"/>
    <col min="11277" max="11277" width="10" style="2" customWidth="1"/>
    <col min="11278" max="11278" width="12.5703125" style="2" customWidth="1"/>
    <col min="11279" max="11279" width="11.85546875" style="2" customWidth="1"/>
    <col min="11280" max="11280" width="12" style="2" customWidth="1"/>
    <col min="11281" max="11282" width="11.7109375" style="2" customWidth="1"/>
    <col min="11283" max="11505" width="11.42578125" style="2"/>
    <col min="11506" max="11506" width="2.85546875" style="2" customWidth="1"/>
    <col min="11507" max="11507" width="9.42578125" style="2" customWidth="1"/>
    <col min="11508" max="11508" width="8.7109375" style="2" customWidth="1"/>
    <col min="11509" max="11509" width="2.5703125" style="2" customWidth="1"/>
    <col min="11510" max="11510" width="12" style="2" customWidth="1"/>
    <col min="11511" max="11511" width="1.42578125" style="2" customWidth="1"/>
    <col min="11512" max="11512" width="11.28515625" style="2" customWidth="1"/>
    <col min="11513" max="11513" width="1.7109375" style="2" customWidth="1"/>
    <col min="11514" max="11514" width="11.28515625" style="2" customWidth="1"/>
    <col min="11515" max="11515" width="1.5703125" style="2" customWidth="1"/>
    <col min="11516" max="11516" width="11.140625" style="2" customWidth="1"/>
    <col min="11517" max="11517" width="1.7109375" style="2" customWidth="1"/>
    <col min="11518" max="11518" width="11.28515625" style="2" customWidth="1"/>
    <col min="11519" max="11519" width="1.42578125" style="2" customWidth="1"/>
    <col min="11520" max="11520" width="11.85546875" style="2" customWidth="1"/>
    <col min="11521" max="11521" width="1.28515625" style="2" customWidth="1"/>
    <col min="11522" max="11522" width="13.5703125" style="2" customWidth="1"/>
    <col min="11523" max="11523" width="1.5703125" style="2" customWidth="1"/>
    <col min="11524" max="11524" width="10.85546875" style="2" customWidth="1"/>
    <col min="11525" max="11525" width="1.7109375" style="2" customWidth="1"/>
    <col min="11526" max="11526" width="10.7109375" style="2" customWidth="1"/>
    <col min="11527" max="11527" width="1.5703125" style="2" customWidth="1"/>
    <col min="11528" max="11528" width="10.85546875" style="2" customWidth="1"/>
    <col min="11529" max="11529" width="0.42578125" style="2" customWidth="1"/>
    <col min="11530" max="11530" width="12.28515625" style="2" customWidth="1"/>
    <col min="11531" max="11531" width="12.42578125" style="2" customWidth="1"/>
    <col min="11532" max="11532" width="12.140625" style="2" customWidth="1"/>
    <col min="11533" max="11533" width="10" style="2" customWidth="1"/>
    <col min="11534" max="11534" width="12.5703125" style="2" customWidth="1"/>
    <col min="11535" max="11535" width="11.85546875" style="2" customWidth="1"/>
    <col min="11536" max="11536" width="12" style="2" customWidth="1"/>
    <col min="11537" max="11538" width="11.7109375" style="2" customWidth="1"/>
    <col min="11539" max="11761" width="11.42578125" style="2"/>
    <col min="11762" max="11762" width="2.85546875" style="2" customWidth="1"/>
    <col min="11763" max="11763" width="9.42578125" style="2" customWidth="1"/>
    <col min="11764" max="11764" width="8.7109375" style="2" customWidth="1"/>
    <col min="11765" max="11765" width="2.5703125" style="2" customWidth="1"/>
    <col min="11766" max="11766" width="12" style="2" customWidth="1"/>
    <col min="11767" max="11767" width="1.42578125" style="2" customWidth="1"/>
    <col min="11768" max="11768" width="11.28515625" style="2" customWidth="1"/>
    <col min="11769" max="11769" width="1.7109375" style="2" customWidth="1"/>
    <col min="11770" max="11770" width="11.28515625" style="2" customWidth="1"/>
    <col min="11771" max="11771" width="1.5703125" style="2" customWidth="1"/>
    <col min="11772" max="11772" width="11.140625" style="2" customWidth="1"/>
    <col min="11773" max="11773" width="1.7109375" style="2" customWidth="1"/>
    <col min="11774" max="11774" width="11.28515625" style="2" customWidth="1"/>
    <col min="11775" max="11775" width="1.42578125" style="2" customWidth="1"/>
    <col min="11776" max="11776" width="11.85546875" style="2" customWidth="1"/>
    <col min="11777" max="11777" width="1.28515625" style="2" customWidth="1"/>
    <col min="11778" max="11778" width="13.5703125" style="2" customWidth="1"/>
    <col min="11779" max="11779" width="1.5703125" style="2" customWidth="1"/>
    <col min="11780" max="11780" width="10.85546875" style="2" customWidth="1"/>
    <col min="11781" max="11781" width="1.7109375" style="2" customWidth="1"/>
    <col min="11782" max="11782" width="10.7109375" style="2" customWidth="1"/>
    <col min="11783" max="11783" width="1.5703125" style="2" customWidth="1"/>
    <col min="11784" max="11784" width="10.85546875" style="2" customWidth="1"/>
    <col min="11785" max="11785" width="0.42578125" style="2" customWidth="1"/>
    <col min="11786" max="11786" width="12.28515625" style="2" customWidth="1"/>
    <col min="11787" max="11787" width="12.42578125" style="2" customWidth="1"/>
    <col min="11788" max="11788" width="12.140625" style="2" customWidth="1"/>
    <col min="11789" max="11789" width="10" style="2" customWidth="1"/>
    <col min="11790" max="11790" width="12.5703125" style="2" customWidth="1"/>
    <col min="11791" max="11791" width="11.85546875" style="2" customWidth="1"/>
    <col min="11792" max="11792" width="12" style="2" customWidth="1"/>
    <col min="11793" max="11794" width="11.7109375" style="2" customWidth="1"/>
    <col min="11795" max="12017" width="11.42578125" style="2"/>
    <col min="12018" max="12018" width="2.85546875" style="2" customWidth="1"/>
    <col min="12019" max="12019" width="9.42578125" style="2" customWidth="1"/>
    <col min="12020" max="12020" width="8.7109375" style="2" customWidth="1"/>
    <col min="12021" max="12021" width="2.5703125" style="2" customWidth="1"/>
    <col min="12022" max="12022" width="12" style="2" customWidth="1"/>
    <col min="12023" max="12023" width="1.42578125" style="2" customWidth="1"/>
    <col min="12024" max="12024" width="11.28515625" style="2" customWidth="1"/>
    <col min="12025" max="12025" width="1.7109375" style="2" customWidth="1"/>
    <col min="12026" max="12026" width="11.28515625" style="2" customWidth="1"/>
    <col min="12027" max="12027" width="1.5703125" style="2" customWidth="1"/>
    <col min="12028" max="12028" width="11.140625" style="2" customWidth="1"/>
    <col min="12029" max="12029" width="1.7109375" style="2" customWidth="1"/>
    <col min="12030" max="12030" width="11.28515625" style="2" customWidth="1"/>
    <col min="12031" max="12031" width="1.42578125" style="2" customWidth="1"/>
    <col min="12032" max="12032" width="11.85546875" style="2" customWidth="1"/>
    <col min="12033" max="12033" width="1.28515625" style="2" customWidth="1"/>
    <col min="12034" max="12034" width="13.5703125" style="2" customWidth="1"/>
    <col min="12035" max="12035" width="1.5703125" style="2" customWidth="1"/>
    <col min="12036" max="12036" width="10.85546875" style="2" customWidth="1"/>
    <col min="12037" max="12037" width="1.7109375" style="2" customWidth="1"/>
    <col min="12038" max="12038" width="10.7109375" style="2" customWidth="1"/>
    <col min="12039" max="12039" width="1.5703125" style="2" customWidth="1"/>
    <col min="12040" max="12040" width="10.85546875" style="2" customWidth="1"/>
    <col min="12041" max="12041" width="0.42578125" style="2" customWidth="1"/>
    <col min="12042" max="12042" width="12.28515625" style="2" customWidth="1"/>
    <col min="12043" max="12043" width="12.42578125" style="2" customWidth="1"/>
    <col min="12044" max="12044" width="12.140625" style="2" customWidth="1"/>
    <col min="12045" max="12045" width="10" style="2" customWidth="1"/>
    <col min="12046" max="12046" width="12.5703125" style="2" customWidth="1"/>
    <col min="12047" max="12047" width="11.85546875" style="2" customWidth="1"/>
    <col min="12048" max="12048" width="12" style="2" customWidth="1"/>
    <col min="12049" max="12050" width="11.7109375" style="2" customWidth="1"/>
    <col min="12051" max="12273" width="11.42578125" style="2"/>
    <col min="12274" max="12274" width="2.85546875" style="2" customWidth="1"/>
    <col min="12275" max="12275" width="9.42578125" style="2" customWidth="1"/>
    <col min="12276" max="12276" width="8.7109375" style="2" customWidth="1"/>
    <col min="12277" max="12277" width="2.5703125" style="2" customWidth="1"/>
    <col min="12278" max="12278" width="12" style="2" customWidth="1"/>
    <col min="12279" max="12279" width="1.42578125" style="2" customWidth="1"/>
    <col min="12280" max="12280" width="11.28515625" style="2" customWidth="1"/>
    <col min="12281" max="12281" width="1.7109375" style="2" customWidth="1"/>
    <col min="12282" max="12282" width="11.28515625" style="2" customWidth="1"/>
    <col min="12283" max="12283" width="1.5703125" style="2" customWidth="1"/>
    <col min="12284" max="12284" width="11.140625" style="2" customWidth="1"/>
    <col min="12285" max="12285" width="1.7109375" style="2" customWidth="1"/>
    <col min="12286" max="12286" width="11.28515625" style="2" customWidth="1"/>
    <col min="12287" max="12287" width="1.42578125" style="2" customWidth="1"/>
    <col min="12288" max="12288" width="11.85546875" style="2" customWidth="1"/>
    <col min="12289" max="12289" width="1.28515625" style="2" customWidth="1"/>
    <col min="12290" max="12290" width="13.5703125" style="2" customWidth="1"/>
    <col min="12291" max="12291" width="1.5703125" style="2" customWidth="1"/>
    <col min="12292" max="12292" width="10.85546875" style="2" customWidth="1"/>
    <col min="12293" max="12293" width="1.7109375" style="2" customWidth="1"/>
    <col min="12294" max="12294" width="10.7109375" style="2" customWidth="1"/>
    <col min="12295" max="12295" width="1.5703125" style="2" customWidth="1"/>
    <col min="12296" max="12296" width="10.85546875" style="2" customWidth="1"/>
    <col min="12297" max="12297" width="0.42578125" style="2" customWidth="1"/>
    <col min="12298" max="12298" width="12.28515625" style="2" customWidth="1"/>
    <col min="12299" max="12299" width="12.42578125" style="2" customWidth="1"/>
    <col min="12300" max="12300" width="12.140625" style="2" customWidth="1"/>
    <col min="12301" max="12301" width="10" style="2" customWidth="1"/>
    <col min="12302" max="12302" width="12.5703125" style="2" customWidth="1"/>
    <col min="12303" max="12303" width="11.85546875" style="2" customWidth="1"/>
    <col min="12304" max="12304" width="12" style="2" customWidth="1"/>
    <col min="12305" max="12306" width="11.7109375" style="2" customWidth="1"/>
    <col min="12307" max="12529" width="11.42578125" style="2"/>
    <col min="12530" max="12530" width="2.85546875" style="2" customWidth="1"/>
    <col min="12531" max="12531" width="9.42578125" style="2" customWidth="1"/>
    <col min="12532" max="12532" width="8.7109375" style="2" customWidth="1"/>
    <col min="12533" max="12533" width="2.5703125" style="2" customWidth="1"/>
    <col min="12534" max="12534" width="12" style="2" customWidth="1"/>
    <col min="12535" max="12535" width="1.42578125" style="2" customWidth="1"/>
    <col min="12536" max="12536" width="11.28515625" style="2" customWidth="1"/>
    <col min="12537" max="12537" width="1.7109375" style="2" customWidth="1"/>
    <col min="12538" max="12538" width="11.28515625" style="2" customWidth="1"/>
    <col min="12539" max="12539" width="1.5703125" style="2" customWidth="1"/>
    <col min="12540" max="12540" width="11.140625" style="2" customWidth="1"/>
    <col min="12541" max="12541" width="1.7109375" style="2" customWidth="1"/>
    <col min="12542" max="12542" width="11.28515625" style="2" customWidth="1"/>
    <col min="12543" max="12543" width="1.42578125" style="2" customWidth="1"/>
    <col min="12544" max="12544" width="11.85546875" style="2" customWidth="1"/>
    <col min="12545" max="12545" width="1.28515625" style="2" customWidth="1"/>
    <col min="12546" max="12546" width="13.5703125" style="2" customWidth="1"/>
    <col min="12547" max="12547" width="1.5703125" style="2" customWidth="1"/>
    <col min="12548" max="12548" width="10.85546875" style="2" customWidth="1"/>
    <col min="12549" max="12549" width="1.7109375" style="2" customWidth="1"/>
    <col min="12550" max="12550" width="10.7109375" style="2" customWidth="1"/>
    <col min="12551" max="12551" width="1.5703125" style="2" customWidth="1"/>
    <col min="12552" max="12552" width="10.85546875" style="2" customWidth="1"/>
    <col min="12553" max="12553" width="0.42578125" style="2" customWidth="1"/>
    <col min="12554" max="12554" width="12.28515625" style="2" customWidth="1"/>
    <col min="12555" max="12555" width="12.42578125" style="2" customWidth="1"/>
    <col min="12556" max="12556" width="12.140625" style="2" customWidth="1"/>
    <col min="12557" max="12557" width="10" style="2" customWidth="1"/>
    <col min="12558" max="12558" width="12.5703125" style="2" customWidth="1"/>
    <col min="12559" max="12559" width="11.85546875" style="2" customWidth="1"/>
    <col min="12560" max="12560" width="12" style="2" customWidth="1"/>
    <col min="12561" max="12562" width="11.7109375" style="2" customWidth="1"/>
    <col min="12563" max="12785" width="11.42578125" style="2"/>
    <col min="12786" max="12786" width="2.85546875" style="2" customWidth="1"/>
    <col min="12787" max="12787" width="9.42578125" style="2" customWidth="1"/>
    <col min="12788" max="12788" width="8.7109375" style="2" customWidth="1"/>
    <col min="12789" max="12789" width="2.5703125" style="2" customWidth="1"/>
    <col min="12790" max="12790" width="12" style="2" customWidth="1"/>
    <col min="12791" max="12791" width="1.42578125" style="2" customWidth="1"/>
    <col min="12792" max="12792" width="11.28515625" style="2" customWidth="1"/>
    <col min="12793" max="12793" width="1.7109375" style="2" customWidth="1"/>
    <col min="12794" max="12794" width="11.28515625" style="2" customWidth="1"/>
    <col min="12795" max="12795" width="1.5703125" style="2" customWidth="1"/>
    <col min="12796" max="12796" width="11.140625" style="2" customWidth="1"/>
    <col min="12797" max="12797" width="1.7109375" style="2" customWidth="1"/>
    <col min="12798" max="12798" width="11.28515625" style="2" customWidth="1"/>
    <col min="12799" max="12799" width="1.42578125" style="2" customWidth="1"/>
    <col min="12800" max="12800" width="11.85546875" style="2" customWidth="1"/>
    <col min="12801" max="12801" width="1.28515625" style="2" customWidth="1"/>
    <col min="12802" max="12802" width="13.5703125" style="2" customWidth="1"/>
    <col min="12803" max="12803" width="1.5703125" style="2" customWidth="1"/>
    <col min="12804" max="12804" width="10.85546875" style="2" customWidth="1"/>
    <col min="12805" max="12805" width="1.7109375" style="2" customWidth="1"/>
    <col min="12806" max="12806" width="10.7109375" style="2" customWidth="1"/>
    <col min="12807" max="12807" width="1.5703125" style="2" customWidth="1"/>
    <col min="12808" max="12808" width="10.85546875" style="2" customWidth="1"/>
    <col min="12809" max="12809" width="0.42578125" style="2" customWidth="1"/>
    <col min="12810" max="12810" width="12.28515625" style="2" customWidth="1"/>
    <col min="12811" max="12811" width="12.42578125" style="2" customWidth="1"/>
    <col min="12812" max="12812" width="12.140625" style="2" customWidth="1"/>
    <col min="12813" max="12813" width="10" style="2" customWidth="1"/>
    <col min="12814" max="12814" width="12.5703125" style="2" customWidth="1"/>
    <col min="12815" max="12815" width="11.85546875" style="2" customWidth="1"/>
    <col min="12816" max="12816" width="12" style="2" customWidth="1"/>
    <col min="12817" max="12818" width="11.7109375" style="2" customWidth="1"/>
    <col min="12819" max="13041" width="11.42578125" style="2"/>
    <col min="13042" max="13042" width="2.85546875" style="2" customWidth="1"/>
    <col min="13043" max="13043" width="9.42578125" style="2" customWidth="1"/>
    <col min="13044" max="13044" width="8.7109375" style="2" customWidth="1"/>
    <col min="13045" max="13045" width="2.5703125" style="2" customWidth="1"/>
    <col min="13046" max="13046" width="12" style="2" customWidth="1"/>
    <col min="13047" max="13047" width="1.42578125" style="2" customWidth="1"/>
    <col min="13048" max="13048" width="11.28515625" style="2" customWidth="1"/>
    <col min="13049" max="13049" width="1.7109375" style="2" customWidth="1"/>
    <col min="13050" max="13050" width="11.28515625" style="2" customWidth="1"/>
    <col min="13051" max="13051" width="1.5703125" style="2" customWidth="1"/>
    <col min="13052" max="13052" width="11.140625" style="2" customWidth="1"/>
    <col min="13053" max="13053" width="1.7109375" style="2" customWidth="1"/>
    <col min="13054" max="13054" width="11.28515625" style="2" customWidth="1"/>
    <col min="13055" max="13055" width="1.42578125" style="2" customWidth="1"/>
    <col min="13056" max="13056" width="11.85546875" style="2" customWidth="1"/>
    <col min="13057" max="13057" width="1.28515625" style="2" customWidth="1"/>
    <col min="13058" max="13058" width="13.5703125" style="2" customWidth="1"/>
    <col min="13059" max="13059" width="1.5703125" style="2" customWidth="1"/>
    <col min="13060" max="13060" width="10.85546875" style="2" customWidth="1"/>
    <col min="13061" max="13061" width="1.7109375" style="2" customWidth="1"/>
    <col min="13062" max="13062" width="10.7109375" style="2" customWidth="1"/>
    <col min="13063" max="13063" width="1.5703125" style="2" customWidth="1"/>
    <col min="13064" max="13064" width="10.85546875" style="2" customWidth="1"/>
    <col min="13065" max="13065" width="0.42578125" style="2" customWidth="1"/>
    <col min="13066" max="13066" width="12.28515625" style="2" customWidth="1"/>
    <col min="13067" max="13067" width="12.42578125" style="2" customWidth="1"/>
    <col min="13068" max="13068" width="12.140625" style="2" customWidth="1"/>
    <col min="13069" max="13069" width="10" style="2" customWidth="1"/>
    <col min="13070" max="13070" width="12.5703125" style="2" customWidth="1"/>
    <col min="13071" max="13071" width="11.85546875" style="2" customWidth="1"/>
    <col min="13072" max="13072" width="12" style="2" customWidth="1"/>
    <col min="13073" max="13074" width="11.7109375" style="2" customWidth="1"/>
    <col min="13075" max="13297" width="11.42578125" style="2"/>
    <col min="13298" max="13298" width="2.85546875" style="2" customWidth="1"/>
    <col min="13299" max="13299" width="9.42578125" style="2" customWidth="1"/>
    <col min="13300" max="13300" width="8.7109375" style="2" customWidth="1"/>
    <col min="13301" max="13301" width="2.5703125" style="2" customWidth="1"/>
    <col min="13302" max="13302" width="12" style="2" customWidth="1"/>
    <col min="13303" max="13303" width="1.42578125" style="2" customWidth="1"/>
    <col min="13304" max="13304" width="11.28515625" style="2" customWidth="1"/>
    <col min="13305" max="13305" width="1.7109375" style="2" customWidth="1"/>
    <col min="13306" max="13306" width="11.28515625" style="2" customWidth="1"/>
    <col min="13307" max="13307" width="1.5703125" style="2" customWidth="1"/>
    <col min="13308" max="13308" width="11.140625" style="2" customWidth="1"/>
    <col min="13309" max="13309" width="1.7109375" style="2" customWidth="1"/>
    <col min="13310" max="13310" width="11.28515625" style="2" customWidth="1"/>
    <col min="13311" max="13311" width="1.42578125" style="2" customWidth="1"/>
    <col min="13312" max="13312" width="11.85546875" style="2" customWidth="1"/>
    <col min="13313" max="13313" width="1.28515625" style="2" customWidth="1"/>
    <col min="13314" max="13314" width="13.5703125" style="2" customWidth="1"/>
    <col min="13315" max="13315" width="1.5703125" style="2" customWidth="1"/>
    <col min="13316" max="13316" width="10.85546875" style="2" customWidth="1"/>
    <col min="13317" max="13317" width="1.7109375" style="2" customWidth="1"/>
    <col min="13318" max="13318" width="10.7109375" style="2" customWidth="1"/>
    <col min="13319" max="13319" width="1.5703125" style="2" customWidth="1"/>
    <col min="13320" max="13320" width="10.85546875" style="2" customWidth="1"/>
    <col min="13321" max="13321" width="0.42578125" style="2" customWidth="1"/>
    <col min="13322" max="13322" width="12.28515625" style="2" customWidth="1"/>
    <col min="13323" max="13323" width="12.42578125" style="2" customWidth="1"/>
    <col min="13324" max="13324" width="12.140625" style="2" customWidth="1"/>
    <col min="13325" max="13325" width="10" style="2" customWidth="1"/>
    <col min="13326" max="13326" width="12.5703125" style="2" customWidth="1"/>
    <col min="13327" max="13327" width="11.85546875" style="2" customWidth="1"/>
    <col min="13328" max="13328" width="12" style="2" customWidth="1"/>
    <col min="13329" max="13330" width="11.7109375" style="2" customWidth="1"/>
    <col min="13331" max="13553" width="11.42578125" style="2"/>
    <col min="13554" max="13554" width="2.85546875" style="2" customWidth="1"/>
    <col min="13555" max="13555" width="9.42578125" style="2" customWidth="1"/>
    <col min="13556" max="13556" width="8.7109375" style="2" customWidth="1"/>
    <col min="13557" max="13557" width="2.5703125" style="2" customWidth="1"/>
    <col min="13558" max="13558" width="12" style="2" customWidth="1"/>
    <col min="13559" max="13559" width="1.42578125" style="2" customWidth="1"/>
    <col min="13560" max="13560" width="11.28515625" style="2" customWidth="1"/>
    <col min="13561" max="13561" width="1.7109375" style="2" customWidth="1"/>
    <col min="13562" max="13562" width="11.28515625" style="2" customWidth="1"/>
    <col min="13563" max="13563" width="1.5703125" style="2" customWidth="1"/>
    <col min="13564" max="13564" width="11.140625" style="2" customWidth="1"/>
    <col min="13565" max="13565" width="1.7109375" style="2" customWidth="1"/>
    <col min="13566" max="13566" width="11.28515625" style="2" customWidth="1"/>
    <col min="13567" max="13567" width="1.42578125" style="2" customWidth="1"/>
    <col min="13568" max="13568" width="11.85546875" style="2" customWidth="1"/>
    <col min="13569" max="13569" width="1.28515625" style="2" customWidth="1"/>
    <col min="13570" max="13570" width="13.5703125" style="2" customWidth="1"/>
    <col min="13571" max="13571" width="1.5703125" style="2" customWidth="1"/>
    <col min="13572" max="13572" width="10.85546875" style="2" customWidth="1"/>
    <col min="13573" max="13573" width="1.7109375" style="2" customWidth="1"/>
    <col min="13574" max="13574" width="10.7109375" style="2" customWidth="1"/>
    <col min="13575" max="13575" width="1.5703125" style="2" customWidth="1"/>
    <col min="13576" max="13576" width="10.85546875" style="2" customWidth="1"/>
    <col min="13577" max="13577" width="0.42578125" style="2" customWidth="1"/>
    <col min="13578" max="13578" width="12.28515625" style="2" customWidth="1"/>
    <col min="13579" max="13579" width="12.42578125" style="2" customWidth="1"/>
    <col min="13580" max="13580" width="12.140625" style="2" customWidth="1"/>
    <col min="13581" max="13581" width="10" style="2" customWidth="1"/>
    <col min="13582" max="13582" width="12.5703125" style="2" customWidth="1"/>
    <col min="13583" max="13583" width="11.85546875" style="2" customWidth="1"/>
    <col min="13584" max="13584" width="12" style="2" customWidth="1"/>
    <col min="13585" max="13586" width="11.7109375" style="2" customWidth="1"/>
    <col min="13587" max="13809" width="11.42578125" style="2"/>
    <col min="13810" max="13810" width="2.85546875" style="2" customWidth="1"/>
    <col min="13811" max="13811" width="9.42578125" style="2" customWidth="1"/>
    <col min="13812" max="13812" width="8.7109375" style="2" customWidth="1"/>
    <col min="13813" max="13813" width="2.5703125" style="2" customWidth="1"/>
    <col min="13814" max="13814" width="12" style="2" customWidth="1"/>
    <col min="13815" max="13815" width="1.42578125" style="2" customWidth="1"/>
    <col min="13816" max="13816" width="11.28515625" style="2" customWidth="1"/>
    <col min="13817" max="13817" width="1.7109375" style="2" customWidth="1"/>
    <col min="13818" max="13818" width="11.28515625" style="2" customWidth="1"/>
    <col min="13819" max="13819" width="1.5703125" style="2" customWidth="1"/>
    <col min="13820" max="13820" width="11.140625" style="2" customWidth="1"/>
    <col min="13821" max="13821" width="1.7109375" style="2" customWidth="1"/>
    <col min="13822" max="13822" width="11.28515625" style="2" customWidth="1"/>
    <col min="13823" max="13823" width="1.42578125" style="2" customWidth="1"/>
    <col min="13824" max="13824" width="11.85546875" style="2" customWidth="1"/>
    <col min="13825" max="13825" width="1.28515625" style="2" customWidth="1"/>
    <col min="13826" max="13826" width="13.5703125" style="2" customWidth="1"/>
    <col min="13827" max="13827" width="1.5703125" style="2" customWidth="1"/>
    <col min="13828" max="13828" width="10.85546875" style="2" customWidth="1"/>
    <col min="13829" max="13829" width="1.7109375" style="2" customWidth="1"/>
    <col min="13830" max="13830" width="10.7109375" style="2" customWidth="1"/>
    <col min="13831" max="13831" width="1.5703125" style="2" customWidth="1"/>
    <col min="13832" max="13832" width="10.85546875" style="2" customWidth="1"/>
    <col min="13833" max="13833" width="0.42578125" style="2" customWidth="1"/>
    <col min="13834" max="13834" width="12.28515625" style="2" customWidth="1"/>
    <col min="13835" max="13835" width="12.42578125" style="2" customWidth="1"/>
    <col min="13836" max="13836" width="12.140625" style="2" customWidth="1"/>
    <col min="13837" max="13837" width="10" style="2" customWidth="1"/>
    <col min="13838" max="13838" width="12.5703125" style="2" customWidth="1"/>
    <col min="13839" max="13839" width="11.85546875" style="2" customWidth="1"/>
    <col min="13840" max="13840" width="12" style="2" customWidth="1"/>
    <col min="13841" max="13842" width="11.7109375" style="2" customWidth="1"/>
    <col min="13843" max="14065" width="11.42578125" style="2"/>
    <col min="14066" max="14066" width="2.85546875" style="2" customWidth="1"/>
    <col min="14067" max="14067" width="9.42578125" style="2" customWidth="1"/>
    <col min="14068" max="14068" width="8.7109375" style="2" customWidth="1"/>
    <col min="14069" max="14069" width="2.5703125" style="2" customWidth="1"/>
    <col min="14070" max="14070" width="12" style="2" customWidth="1"/>
    <col min="14071" max="14071" width="1.42578125" style="2" customWidth="1"/>
    <col min="14072" max="14072" width="11.28515625" style="2" customWidth="1"/>
    <col min="14073" max="14073" width="1.7109375" style="2" customWidth="1"/>
    <col min="14074" max="14074" width="11.28515625" style="2" customWidth="1"/>
    <col min="14075" max="14075" width="1.5703125" style="2" customWidth="1"/>
    <col min="14076" max="14076" width="11.140625" style="2" customWidth="1"/>
    <col min="14077" max="14077" width="1.7109375" style="2" customWidth="1"/>
    <col min="14078" max="14078" width="11.28515625" style="2" customWidth="1"/>
    <col min="14079" max="14079" width="1.42578125" style="2" customWidth="1"/>
    <col min="14080" max="14080" width="11.85546875" style="2" customWidth="1"/>
    <col min="14081" max="14081" width="1.28515625" style="2" customWidth="1"/>
    <col min="14082" max="14082" width="13.5703125" style="2" customWidth="1"/>
    <col min="14083" max="14083" width="1.5703125" style="2" customWidth="1"/>
    <col min="14084" max="14084" width="10.85546875" style="2" customWidth="1"/>
    <col min="14085" max="14085" width="1.7109375" style="2" customWidth="1"/>
    <col min="14086" max="14086" width="10.7109375" style="2" customWidth="1"/>
    <col min="14087" max="14087" width="1.5703125" style="2" customWidth="1"/>
    <col min="14088" max="14088" width="10.85546875" style="2" customWidth="1"/>
    <col min="14089" max="14089" width="0.42578125" style="2" customWidth="1"/>
    <col min="14090" max="14090" width="12.28515625" style="2" customWidth="1"/>
    <col min="14091" max="14091" width="12.42578125" style="2" customWidth="1"/>
    <col min="14092" max="14092" width="12.140625" style="2" customWidth="1"/>
    <col min="14093" max="14093" width="10" style="2" customWidth="1"/>
    <col min="14094" max="14094" width="12.5703125" style="2" customWidth="1"/>
    <col min="14095" max="14095" width="11.85546875" style="2" customWidth="1"/>
    <col min="14096" max="14096" width="12" style="2" customWidth="1"/>
    <col min="14097" max="14098" width="11.7109375" style="2" customWidth="1"/>
    <col min="14099" max="14321" width="11.42578125" style="2"/>
    <col min="14322" max="14322" width="2.85546875" style="2" customWidth="1"/>
    <col min="14323" max="14323" width="9.42578125" style="2" customWidth="1"/>
    <col min="14324" max="14324" width="8.7109375" style="2" customWidth="1"/>
    <col min="14325" max="14325" width="2.5703125" style="2" customWidth="1"/>
    <col min="14326" max="14326" width="12" style="2" customWidth="1"/>
    <col min="14327" max="14327" width="1.42578125" style="2" customWidth="1"/>
    <col min="14328" max="14328" width="11.28515625" style="2" customWidth="1"/>
    <col min="14329" max="14329" width="1.7109375" style="2" customWidth="1"/>
    <col min="14330" max="14330" width="11.28515625" style="2" customWidth="1"/>
    <col min="14331" max="14331" width="1.5703125" style="2" customWidth="1"/>
    <col min="14332" max="14332" width="11.140625" style="2" customWidth="1"/>
    <col min="14333" max="14333" width="1.7109375" style="2" customWidth="1"/>
    <col min="14334" max="14334" width="11.28515625" style="2" customWidth="1"/>
    <col min="14335" max="14335" width="1.42578125" style="2" customWidth="1"/>
    <col min="14336" max="14336" width="11.85546875" style="2" customWidth="1"/>
    <col min="14337" max="14337" width="1.28515625" style="2" customWidth="1"/>
    <col min="14338" max="14338" width="13.5703125" style="2" customWidth="1"/>
    <col min="14339" max="14339" width="1.5703125" style="2" customWidth="1"/>
    <col min="14340" max="14340" width="10.85546875" style="2" customWidth="1"/>
    <col min="14341" max="14341" width="1.7109375" style="2" customWidth="1"/>
    <col min="14342" max="14342" width="10.7109375" style="2" customWidth="1"/>
    <col min="14343" max="14343" width="1.5703125" style="2" customWidth="1"/>
    <col min="14344" max="14344" width="10.85546875" style="2" customWidth="1"/>
    <col min="14345" max="14345" width="0.42578125" style="2" customWidth="1"/>
    <col min="14346" max="14346" width="12.28515625" style="2" customWidth="1"/>
    <col min="14347" max="14347" width="12.42578125" style="2" customWidth="1"/>
    <col min="14348" max="14348" width="12.140625" style="2" customWidth="1"/>
    <col min="14349" max="14349" width="10" style="2" customWidth="1"/>
    <col min="14350" max="14350" width="12.5703125" style="2" customWidth="1"/>
    <col min="14351" max="14351" width="11.85546875" style="2" customWidth="1"/>
    <col min="14352" max="14352" width="12" style="2" customWidth="1"/>
    <col min="14353" max="14354" width="11.7109375" style="2" customWidth="1"/>
    <col min="14355" max="14577" width="11.42578125" style="2"/>
    <col min="14578" max="14578" width="2.85546875" style="2" customWidth="1"/>
    <col min="14579" max="14579" width="9.42578125" style="2" customWidth="1"/>
    <col min="14580" max="14580" width="8.7109375" style="2" customWidth="1"/>
    <col min="14581" max="14581" width="2.5703125" style="2" customWidth="1"/>
    <col min="14582" max="14582" width="12" style="2" customWidth="1"/>
    <col min="14583" max="14583" width="1.42578125" style="2" customWidth="1"/>
    <col min="14584" max="14584" width="11.28515625" style="2" customWidth="1"/>
    <col min="14585" max="14585" width="1.7109375" style="2" customWidth="1"/>
    <col min="14586" max="14586" width="11.28515625" style="2" customWidth="1"/>
    <col min="14587" max="14587" width="1.5703125" style="2" customWidth="1"/>
    <col min="14588" max="14588" width="11.140625" style="2" customWidth="1"/>
    <col min="14589" max="14589" width="1.7109375" style="2" customWidth="1"/>
    <col min="14590" max="14590" width="11.28515625" style="2" customWidth="1"/>
    <col min="14591" max="14591" width="1.42578125" style="2" customWidth="1"/>
    <col min="14592" max="14592" width="11.85546875" style="2" customWidth="1"/>
    <col min="14593" max="14593" width="1.28515625" style="2" customWidth="1"/>
    <col min="14594" max="14594" width="13.5703125" style="2" customWidth="1"/>
    <col min="14595" max="14595" width="1.5703125" style="2" customWidth="1"/>
    <col min="14596" max="14596" width="10.85546875" style="2" customWidth="1"/>
    <col min="14597" max="14597" width="1.7109375" style="2" customWidth="1"/>
    <col min="14598" max="14598" width="10.7109375" style="2" customWidth="1"/>
    <col min="14599" max="14599" width="1.5703125" style="2" customWidth="1"/>
    <col min="14600" max="14600" width="10.85546875" style="2" customWidth="1"/>
    <col min="14601" max="14601" width="0.42578125" style="2" customWidth="1"/>
    <col min="14602" max="14602" width="12.28515625" style="2" customWidth="1"/>
    <col min="14603" max="14603" width="12.42578125" style="2" customWidth="1"/>
    <col min="14604" max="14604" width="12.140625" style="2" customWidth="1"/>
    <col min="14605" max="14605" width="10" style="2" customWidth="1"/>
    <col min="14606" max="14606" width="12.5703125" style="2" customWidth="1"/>
    <col min="14607" max="14607" width="11.85546875" style="2" customWidth="1"/>
    <col min="14608" max="14608" width="12" style="2" customWidth="1"/>
    <col min="14609" max="14610" width="11.7109375" style="2" customWidth="1"/>
    <col min="14611" max="14833" width="11.42578125" style="2"/>
    <col min="14834" max="14834" width="2.85546875" style="2" customWidth="1"/>
    <col min="14835" max="14835" width="9.42578125" style="2" customWidth="1"/>
    <col min="14836" max="14836" width="8.7109375" style="2" customWidth="1"/>
    <col min="14837" max="14837" width="2.5703125" style="2" customWidth="1"/>
    <col min="14838" max="14838" width="12" style="2" customWidth="1"/>
    <col min="14839" max="14839" width="1.42578125" style="2" customWidth="1"/>
    <col min="14840" max="14840" width="11.28515625" style="2" customWidth="1"/>
    <col min="14841" max="14841" width="1.7109375" style="2" customWidth="1"/>
    <col min="14842" max="14842" width="11.28515625" style="2" customWidth="1"/>
    <col min="14843" max="14843" width="1.5703125" style="2" customWidth="1"/>
    <col min="14844" max="14844" width="11.140625" style="2" customWidth="1"/>
    <col min="14845" max="14845" width="1.7109375" style="2" customWidth="1"/>
    <col min="14846" max="14846" width="11.28515625" style="2" customWidth="1"/>
    <col min="14847" max="14847" width="1.42578125" style="2" customWidth="1"/>
    <col min="14848" max="14848" width="11.85546875" style="2" customWidth="1"/>
    <col min="14849" max="14849" width="1.28515625" style="2" customWidth="1"/>
    <col min="14850" max="14850" width="13.5703125" style="2" customWidth="1"/>
    <col min="14851" max="14851" width="1.5703125" style="2" customWidth="1"/>
    <col min="14852" max="14852" width="10.85546875" style="2" customWidth="1"/>
    <col min="14853" max="14853" width="1.7109375" style="2" customWidth="1"/>
    <col min="14854" max="14854" width="10.7109375" style="2" customWidth="1"/>
    <col min="14855" max="14855" width="1.5703125" style="2" customWidth="1"/>
    <col min="14856" max="14856" width="10.85546875" style="2" customWidth="1"/>
    <col min="14857" max="14857" width="0.42578125" style="2" customWidth="1"/>
    <col min="14858" max="14858" width="12.28515625" style="2" customWidth="1"/>
    <col min="14859" max="14859" width="12.42578125" style="2" customWidth="1"/>
    <col min="14860" max="14860" width="12.140625" style="2" customWidth="1"/>
    <col min="14861" max="14861" width="10" style="2" customWidth="1"/>
    <col min="14862" max="14862" width="12.5703125" style="2" customWidth="1"/>
    <col min="14863" max="14863" width="11.85546875" style="2" customWidth="1"/>
    <col min="14864" max="14864" width="12" style="2" customWidth="1"/>
    <col min="14865" max="14866" width="11.7109375" style="2" customWidth="1"/>
    <col min="14867" max="15089" width="11.42578125" style="2"/>
    <col min="15090" max="15090" width="2.85546875" style="2" customWidth="1"/>
    <col min="15091" max="15091" width="9.42578125" style="2" customWidth="1"/>
    <col min="15092" max="15092" width="8.7109375" style="2" customWidth="1"/>
    <col min="15093" max="15093" width="2.5703125" style="2" customWidth="1"/>
    <col min="15094" max="15094" width="12" style="2" customWidth="1"/>
    <col min="15095" max="15095" width="1.42578125" style="2" customWidth="1"/>
    <col min="15096" max="15096" width="11.28515625" style="2" customWidth="1"/>
    <col min="15097" max="15097" width="1.7109375" style="2" customWidth="1"/>
    <col min="15098" max="15098" width="11.28515625" style="2" customWidth="1"/>
    <col min="15099" max="15099" width="1.5703125" style="2" customWidth="1"/>
    <col min="15100" max="15100" width="11.140625" style="2" customWidth="1"/>
    <col min="15101" max="15101" width="1.7109375" style="2" customWidth="1"/>
    <col min="15102" max="15102" width="11.28515625" style="2" customWidth="1"/>
    <col min="15103" max="15103" width="1.42578125" style="2" customWidth="1"/>
    <col min="15104" max="15104" width="11.85546875" style="2" customWidth="1"/>
    <col min="15105" max="15105" width="1.28515625" style="2" customWidth="1"/>
    <col min="15106" max="15106" width="13.5703125" style="2" customWidth="1"/>
    <col min="15107" max="15107" width="1.5703125" style="2" customWidth="1"/>
    <col min="15108" max="15108" width="10.85546875" style="2" customWidth="1"/>
    <col min="15109" max="15109" width="1.7109375" style="2" customWidth="1"/>
    <col min="15110" max="15110" width="10.7109375" style="2" customWidth="1"/>
    <col min="15111" max="15111" width="1.5703125" style="2" customWidth="1"/>
    <col min="15112" max="15112" width="10.85546875" style="2" customWidth="1"/>
    <col min="15113" max="15113" width="0.42578125" style="2" customWidth="1"/>
    <col min="15114" max="15114" width="12.28515625" style="2" customWidth="1"/>
    <col min="15115" max="15115" width="12.42578125" style="2" customWidth="1"/>
    <col min="15116" max="15116" width="12.140625" style="2" customWidth="1"/>
    <col min="15117" max="15117" width="10" style="2" customWidth="1"/>
    <col min="15118" max="15118" width="12.5703125" style="2" customWidth="1"/>
    <col min="15119" max="15119" width="11.85546875" style="2" customWidth="1"/>
    <col min="15120" max="15120" width="12" style="2" customWidth="1"/>
    <col min="15121" max="15122" width="11.7109375" style="2" customWidth="1"/>
    <col min="15123" max="15345" width="11.42578125" style="2"/>
    <col min="15346" max="15346" width="2.85546875" style="2" customWidth="1"/>
    <col min="15347" max="15347" width="9.42578125" style="2" customWidth="1"/>
    <col min="15348" max="15348" width="8.7109375" style="2" customWidth="1"/>
    <col min="15349" max="15349" width="2.5703125" style="2" customWidth="1"/>
    <col min="15350" max="15350" width="12" style="2" customWidth="1"/>
    <col min="15351" max="15351" width="1.42578125" style="2" customWidth="1"/>
    <col min="15352" max="15352" width="11.28515625" style="2" customWidth="1"/>
    <col min="15353" max="15353" width="1.7109375" style="2" customWidth="1"/>
    <col min="15354" max="15354" width="11.28515625" style="2" customWidth="1"/>
    <col min="15355" max="15355" width="1.5703125" style="2" customWidth="1"/>
    <col min="15356" max="15356" width="11.140625" style="2" customWidth="1"/>
    <col min="15357" max="15357" width="1.7109375" style="2" customWidth="1"/>
    <col min="15358" max="15358" width="11.28515625" style="2" customWidth="1"/>
    <col min="15359" max="15359" width="1.42578125" style="2" customWidth="1"/>
    <col min="15360" max="15360" width="11.85546875" style="2" customWidth="1"/>
    <col min="15361" max="15361" width="1.28515625" style="2" customWidth="1"/>
    <col min="15362" max="15362" width="13.5703125" style="2" customWidth="1"/>
    <col min="15363" max="15363" width="1.5703125" style="2" customWidth="1"/>
    <col min="15364" max="15364" width="10.85546875" style="2" customWidth="1"/>
    <col min="15365" max="15365" width="1.7109375" style="2" customWidth="1"/>
    <col min="15366" max="15366" width="10.7109375" style="2" customWidth="1"/>
    <col min="15367" max="15367" width="1.5703125" style="2" customWidth="1"/>
    <col min="15368" max="15368" width="10.85546875" style="2" customWidth="1"/>
    <col min="15369" max="15369" width="0.42578125" style="2" customWidth="1"/>
    <col min="15370" max="15370" width="12.28515625" style="2" customWidth="1"/>
    <col min="15371" max="15371" width="12.42578125" style="2" customWidth="1"/>
    <col min="15372" max="15372" width="12.140625" style="2" customWidth="1"/>
    <col min="15373" max="15373" width="10" style="2" customWidth="1"/>
    <col min="15374" max="15374" width="12.5703125" style="2" customWidth="1"/>
    <col min="15375" max="15375" width="11.85546875" style="2" customWidth="1"/>
    <col min="15376" max="15376" width="12" style="2" customWidth="1"/>
    <col min="15377" max="15378" width="11.7109375" style="2" customWidth="1"/>
    <col min="15379" max="15601" width="11.42578125" style="2"/>
    <col min="15602" max="15602" width="2.85546875" style="2" customWidth="1"/>
    <col min="15603" max="15603" width="9.42578125" style="2" customWidth="1"/>
    <col min="15604" max="15604" width="8.7109375" style="2" customWidth="1"/>
    <col min="15605" max="15605" width="2.5703125" style="2" customWidth="1"/>
    <col min="15606" max="15606" width="12" style="2" customWidth="1"/>
    <col min="15607" max="15607" width="1.42578125" style="2" customWidth="1"/>
    <col min="15608" max="15608" width="11.28515625" style="2" customWidth="1"/>
    <col min="15609" max="15609" width="1.7109375" style="2" customWidth="1"/>
    <col min="15610" max="15610" width="11.28515625" style="2" customWidth="1"/>
    <col min="15611" max="15611" width="1.5703125" style="2" customWidth="1"/>
    <col min="15612" max="15612" width="11.140625" style="2" customWidth="1"/>
    <col min="15613" max="15613" width="1.7109375" style="2" customWidth="1"/>
    <col min="15614" max="15614" width="11.28515625" style="2" customWidth="1"/>
    <col min="15615" max="15615" width="1.42578125" style="2" customWidth="1"/>
    <col min="15616" max="15616" width="11.85546875" style="2" customWidth="1"/>
    <col min="15617" max="15617" width="1.28515625" style="2" customWidth="1"/>
    <col min="15618" max="15618" width="13.5703125" style="2" customWidth="1"/>
    <col min="15619" max="15619" width="1.5703125" style="2" customWidth="1"/>
    <col min="15620" max="15620" width="10.85546875" style="2" customWidth="1"/>
    <col min="15621" max="15621" width="1.7109375" style="2" customWidth="1"/>
    <col min="15622" max="15622" width="10.7109375" style="2" customWidth="1"/>
    <col min="15623" max="15623" width="1.5703125" style="2" customWidth="1"/>
    <col min="15624" max="15624" width="10.85546875" style="2" customWidth="1"/>
    <col min="15625" max="15625" width="0.42578125" style="2" customWidth="1"/>
    <col min="15626" max="15626" width="12.28515625" style="2" customWidth="1"/>
    <col min="15627" max="15627" width="12.42578125" style="2" customWidth="1"/>
    <col min="15628" max="15628" width="12.140625" style="2" customWidth="1"/>
    <col min="15629" max="15629" width="10" style="2" customWidth="1"/>
    <col min="15630" max="15630" width="12.5703125" style="2" customWidth="1"/>
    <col min="15631" max="15631" width="11.85546875" style="2" customWidth="1"/>
    <col min="15632" max="15632" width="12" style="2" customWidth="1"/>
    <col min="15633" max="15634" width="11.7109375" style="2" customWidth="1"/>
    <col min="15635" max="15857" width="11.42578125" style="2"/>
    <col min="15858" max="15858" width="2.85546875" style="2" customWidth="1"/>
    <col min="15859" max="15859" width="9.42578125" style="2" customWidth="1"/>
    <col min="15860" max="15860" width="8.7109375" style="2" customWidth="1"/>
    <col min="15861" max="15861" width="2.5703125" style="2" customWidth="1"/>
    <col min="15862" max="15862" width="12" style="2" customWidth="1"/>
    <col min="15863" max="15863" width="1.42578125" style="2" customWidth="1"/>
    <col min="15864" max="15864" width="11.28515625" style="2" customWidth="1"/>
    <col min="15865" max="15865" width="1.7109375" style="2" customWidth="1"/>
    <col min="15866" max="15866" width="11.28515625" style="2" customWidth="1"/>
    <col min="15867" max="15867" width="1.5703125" style="2" customWidth="1"/>
    <col min="15868" max="15868" width="11.140625" style="2" customWidth="1"/>
    <col min="15869" max="15869" width="1.7109375" style="2" customWidth="1"/>
    <col min="15870" max="15870" width="11.28515625" style="2" customWidth="1"/>
    <col min="15871" max="15871" width="1.42578125" style="2" customWidth="1"/>
    <col min="15872" max="15872" width="11.85546875" style="2" customWidth="1"/>
    <col min="15873" max="15873" width="1.28515625" style="2" customWidth="1"/>
    <col min="15874" max="15874" width="13.5703125" style="2" customWidth="1"/>
    <col min="15875" max="15875" width="1.5703125" style="2" customWidth="1"/>
    <col min="15876" max="15876" width="10.85546875" style="2" customWidth="1"/>
    <col min="15877" max="15877" width="1.7109375" style="2" customWidth="1"/>
    <col min="15878" max="15878" width="10.7109375" style="2" customWidth="1"/>
    <col min="15879" max="15879" width="1.5703125" style="2" customWidth="1"/>
    <col min="15880" max="15880" width="10.85546875" style="2" customWidth="1"/>
    <col min="15881" max="15881" width="0.42578125" style="2" customWidth="1"/>
    <col min="15882" max="15882" width="12.28515625" style="2" customWidth="1"/>
    <col min="15883" max="15883" width="12.42578125" style="2" customWidth="1"/>
    <col min="15884" max="15884" width="12.140625" style="2" customWidth="1"/>
    <col min="15885" max="15885" width="10" style="2" customWidth="1"/>
    <col min="15886" max="15886" width="12.5703125" style="2" customWidth="1"/>
    <col min="15887" max="15887" width="11.85546875" style="2" customWidth="1"/>
    <col min="15888" max="15888" width="12" style="2" customWidth="1"/>
    <col min="15889" max="15890" width="11.7109375" style="2" customWidth="1"/>
    <col min="15891" max="16113" width="11.42578125" style="2"/>
    <col min="16114" max="16114" width="2.85546875" style="2" customWidth="1"/>
    <col min="16115" max="16115" width="9.42578125" style="2" customWidth="1"/>
    <col min="16116" max="16116" width="8.7109375" style="2" customWidth="1"/>
    <col min="16117" max="16117" width="2.5703125" style="2" customWidth="1"/>
    <col min="16118" max="16118" width="12" style="2" customWidth="1"/>
    <col min="16119" max="16119" width="1.42578125" style="2" customWidth="1"/>
    <col min="16120" max="16120" width="11.28515625" style="2" customWidth="1"/>
    <col min="16121" max="16121" width="1.7109375" style="2" customWidth="1"/>
    <col min="16122" max="16122" width="11.28515625" style="2" customWidth="1"/>
    <col min="16123" max="16123" width="1.5703125" style="2" customWidth="1"/>
    <col min="16124" max="16124" width="11.140625" style="2" customWidth="1"/>
    <col min="16125" max="16125" width="1.7109375" style="2" customWidth="1"/>
    <col min="16126" max="16126" width="11.28515625" style="2" customWidth="1"/>
    <col min="16127" max="16127" width="1.42578125" style="2" customWidth="1"/>
    <col min="16128" max="16128" width="11.85546875" style="2" customWidth="1"/>
    <col min="16129" max="16129" width="1.28515625" style="2" customWidth="1"/>
    <col min="16130" max="16130" width="13.5703125" style="2" customWidth="1"/>
    <col min="16131" max="16131" width="1.5703125" style="2" customWidth="1"/>
    <col min="16132" max="16132" width="10.85546875" style="2" customWidth="1"/>
    <col min="16133" max="16133" width="1.7109375" style="2" customWidth="1"/>
    <col min="16134" max="16134" width="10.7109375" style="2" customWidth="1"/>
    <col min="16135" max="16135" width="1.5703125" style="2" customWidth="1"/>
    <col min="16136" max="16136" width="10.85546875" style="2" customWidth="1"/>
    <col min="16137" max="16137" width="0.42578125" style="2" customWidth="1"/>
    <col min="16138" max="16138" width="12.28515625" style="2" customWidth="1"/>
    <col min="16139" max="16139" width="12.42578125" style="2" customWidth="1"/>
    <col min="16140" max="16140" width="12.140625" style="2" customWidth="1"/>
    <col min="16141" max="16141" width="10" style="2" customWidth="1"/>
    <col min="16142" max="16142" width="12.5703125" style="2" customWidth="1"/>
    <col min="16143" max="16143" width="11.85546875" style="2" customWidth="1"/>
    <col min="16144" max="16144" width="12" style="2" customWidth="1"/>
    <col min="16145" max="16146" width="11.7109375" style="2" customWidth="1"/>
    <col min="16147" max="16384" width="11.42578125" style="2"/>
  </cols>
  <sheetData>
    <row r="2" spans="1:18" ht="18" customHeight="1" thickBot="1" x14ac:dyDescent="0.35">
      <c r="A2" s="327" t="s">
        <v>32</v>
      </c>
      <c r="B2" s="327"/>
      <c r="G2" s="482" t="s">
        <v>42</v>
      </c>
      <c r="H2" s="32"/>
      <c r="I2" s="484" t="s">
        <v>44</v>
      </c>
      <c r="J2" s="32"/>
      <c r="K2" s="486" t="s">
        <v>141</v>
      </c>
      <c r="L2" s="32"/>
      <c r="M2" s="488" t="s">
        <v>142</v>
      </c>
      <c r="O2" s="325"/>
    </row>
    <row r="3" spans="1:18" ht="15" x14ac:dyDescent="0.25">
      <c r="A3" s="106"/>
      <c r="B3" s="376"/>
      <c r="C3" s="108" t="s">
        <v>46</v>
      </c>
      <c r="D3" s="593" t="s">
        <v>47</v>
      </c>
      <c r="E3" s="594"/>
      <c r="F3" s="633" t="s">
        <v>48</v>
      </c>
      <c r="G3" s="634"/>
      <c r="H3" s="634"/>
      <c r="I3" s="634"/>
      <c r="J3" s="634"/>
      <c r="K3" s="634"/>
      <c r="L3" s="634"/>
      <c r="M3" s="635"/>
      <c r="N3" s="365"/>
      <c r="O3" s="630" t="s">
        <v>49</v>
      </c>
      <c r="P3" s="631"/>
      <c r="Q3" s="631"/>
      <c r="R3" s="632"/>
    </row>
    <row r="4" spans="1:18" ht="15" x14ac:dyDescent="0.25">
      <c r="A4" s="110"/>
      <c r="B4" s="2" t="s">
        <v>50</v>
      </c>
      <c r="C4" s="112" t="s">
        <v>51</v>
      </c>
      <c r="D4" s="595" t="s">
        <v>52</v>
      </c>
      <c r="E4" s="596"/>
      <c r="F4" s="597" t="s">
        <v>53</v>
      </c>
      <c r="G4" s="598"/>
      <c r="H4" s="641" t="s">
        <v>53</v>
      </c>
      <c r="I4" s="642"/>
      <c r="J4" s="643" t="s">
        <v>53</v>
      </c>
      <c r="K4" s="644"/>
      <c r="L4" s="645" t="s">
        <v>140</v>
      </c>
      <c r="M4" s="646"/>
      <c r="N4" s="477"/>
      <c r="O4" s="504" t="s">
        <v>60</v>
      </c>
      <c r="P4" s="506" t="s">
        <v>60</v>
      </c>
      <c r="Q4" s="507" t="s">
        <v>60</v>
      </c>
      <c r="R4" s="508" t="s">
        <v>67</v>
      </c>
    </row>
    <row r="5" spans="1:18" ht="15" x14ac:dyDescent="0.25">
      <c r="A5" s="110"/>
      <c r="B5" s="377"/>
      <c r="C5" s="490">
        <v>45383</v>
      </c>
      <c r="D5" s="366"/>
      <c r="E5" s="122">
        <v>326.61</v>
      </c>
      <c r="F5" s="479"/>
      <c r="G5" s="123">
        <v>289.7</v>
      </c>
      <c r="H5" s="367"/>
      <c r="I5" s="123">
        <v>289.7</v>
      </c>
      <c r="J5" s="367"/>
      <c r="K5" s="123">
        <v>289.7</v>
      </c>
      <c r="L5" s="366"/>
      <c r="M5" s="339">
        <v>355.92</v>
      </c>
      <c r="N5" s="478"/>
      <c r="O5" s="368"/>
      <c r="P5" s="369"/>
      <c r="Q5" s="369"/>
      <c r="R5" s="370"/>
    </row>
    <row r="6" spans="1:18" ht="5.25" customHeight="1" x14ac:dyDescent="0.25">
      <c r="A6" s="133"/>
      <c r="B6" s="134"/>
      <c r="C6" s="135"/>
      <c r="D6" s="371"/>
      <c r="E6" s="371"/>
      <c r="F6" s="481"/>
      <c r="G6" s="372"/>
      <c r="H6" s="372"/>
      <c r="I6" s="372"/>
      <c r="J6" s="372"/>
      <c r="K6" s="372"/>
      <c r="L6" s="372"/>
      <c r="M6" s="480"/>
      <c r="N6" s="374"/>
      <c r="O6" s="373"/>
      <c r="P6" s="374"/>
      <c r="Q6" s="374"/>
      <c r="R6" s="375"/>
    </row>
    <row r="7" spans="1:18" ht="15" customHeight="1" x14ac:dyDescent="0.2">
      <c r="A7" s="587" t="s">
        <v>68</v>
      </c>
      <c r="B7" s="348" t="s">
        <v>69</v>
      </c>
      <c r="C7" s="349">
        <v>8.3000000000000007</v>
      </c>
      <c r="D7" s="383"/>
      <c r="E7" s="384">
        <f>E5*C7*12</f>
        <v>32530.356000000003</v>
      </c>
      <c r="F7" s="385"/>
      <c r="G7" s="386">
        <f>G5*C7*12</f>
        <v>28854.120000000003</v>
      </c>
      <c r="H7" s="387"/>
      <c r="I7" s="386">
        <f>I5*C7*12</f>
        <v>28854.120000000003</v>
      </c>
      <c r="J7" s="387"/>
      <c r="K7" s="386">
        <f>K5*C7*12</f>
        <v>28854.120000000003</v>
      </c>
      <c r="L7" s="388"/>
      <c r="M7" s="389">
        <f>M5*C7*12</f>
        <v>35449.632000000005</v>
      </c>
      <c r="N7" s="390"/>
      <c r="O7" s="391">
        <f>G7-E7</f>
        <v>-3676.2360000000008</v>
      </c>
      <c r="P7" s="392">
        <f>I7-E7</f>
        <v>-3676.2360000000008</v>
      </c>
      <c r="Q7" s="392">
        <f>K7-E7</f>
        <v>-3676.2360000000008</v>
      </c>
      <c r="R7" s="393">
        <f>M7-E7</f>
        <v>2919.2760000000017</v>
      </c>
    </row>
    <row r="8" spans="1:18" x14ac:dyDescent="0.2">
      <c r="A8" s="588"/>
      <c r="B8" s="348" t="s">
        <v>70</v>
      </c>
      <c r="C8" s="349">
        <v>9.6999999999999993</v>
      </c>
      <c r="D8" s="383"/>
      <c r="E8" s="384">
        <f>E5*C8*12</f>
        <v>38017.403999999995</v>
      </c>
      <c r="F8" s="394"/>
      <c r="G8" s="395">
        <f>G5*C8*12</f>
        <v>33721.079999999994</v>
      </c>
      <c r="H8" s="396"/>
      <c r="I8" s="395">
        <f>I5*C8*12</f>
        <v>33721.079999999994</v>
      </c>
      <c r="J8" s="396"/>
      <c r="K8" s="395">
        <f>K5*C8*12</f>
        <v>33721.079999999994</v>
      </c>
      <c r="L8" s="397"/>
      <c r="M8" s="398">
        <f>M5*C8*12</f>
        <v>41429.088000000003</v>
      </c>
      <c r="N8" s="390"/>
      <c r="O8" s="391">
        <f>G8-E8</f>
        <v>-4296.3240000000005</v>
      </c>
      <c r="P8" s="392">
        <f>G8-E8</f>
        <v>-4296.3240000000005</v>
      </c>
      <c r="Q8" s="392">
        <f>K8-E8</f>
        <v>-4296.3240000000005</v>
      </c>
      <c r="R8" s="455">
        <f>M8-E8</f>
        <v>3411.6840000000084</v>
      </c>
    </row>
    <row r="9" spans="1:18" ht="13.5" thickBot="1" x14ac:dyDescent="0.25">
      <c r="A9" s="589"/>
      <c r="B9" s="350" t="s">
        <v>71</v>
      </c>
      <c r="C9" s="351">
        <v>24</v>
      </c>
      <c r="D9" s="399"/>
      <c r="E9" s="400">
        <f>E5*C9*12</f>
        <v>94063.680000000008</v>
      </c>
      <c r="F9" s="443"/>
      <c r="G9" s="457">
        <f>G5*C9*12</f>
        <v>83433.599999999991</v>
      </c>
      <c r="H9" s="456"/>
      <c r="I9" s="457">
        <f>I5*C9*12</f>
        <v>83433.599999999991</v>
      </c>
      <c r="J9" s="456"/>
      <c r="K9" s="457">
        <f>K5*C9*12</f>
        <v>83433.599999999991</v>
      </c>
      <c r="L9" s="458"/>
      <c r="M9" s="404">
        <f>M5*C9*12</f>
        <v>102504.95999999999</v>
      </c>
      <c r="N9" s="405"/>
      <c r="O9" s="406">
        <f>G9-E9</f>
        <v>-10630.080000000016</v>
      </c>
      <c r="P9" s="407">
        <f>I9-E9</f>
        <v>-10630.080000000016</v>
      </c>
      <c r="Q9" s="407">
        <f>K9-E9</f>
        <v>-10630.080000000016</v>
      </c>
      <c r="R9" s="459">
        <f>M9-E9</f>
        <v>8441.2799999999843</v>
      </c>
    </row>
    <row r="10" spans="1:18" ht="13.5" thickBot="1" x14ac:dyDescent="0.25">
      <c r="A10" s="172"/>
      <c r="C10" s="353"/>
      <c r="D10" s="409"/>
      <c r="E10" s="410"/>
      <c r="F10" s="447"/>
      <c r="G10" s="460"/>
      <c r="H10" s="447"/>
      <c r="I10" s="460"/>
      <c r="J10" s="447"/>
      <c r="K10" s="460"/>
      <c r="L10" s="449"/>
      <c r="M10" s="461"/>
      <c r="N10" s="416"/>
      <c r="O10" s="451">
        <f t="shared" ref="O10:R10" si="0">SUM(O7:O9)</f>
        <v>-18602.640000000018</v>
      </c>
      <c r="P10" s="451">
        <f t="shared" si="0"/>
        <v>-18602.640000000018</v>
      </c>
      <c r="Q10" s="451">
        <f t="shared" si="0"/>
        <v>-18602.640000000018</v>
      </c>
      <c r="R10" s="462">
        <f t="shared" si="0"/>
        <v>14772.239999999994</v>
      </c>
    </row>
    <row r="11" spans="1:18" x14ac:dyDescent="0.2">
      <c r="A11" s="590" t="s">
        <v>72</v>
      </c>
      <c r="B11" s="354" t="s">
        <v>73</v>
      </c>
      <c r="C11" s="355">
        <v>18.8</v>
      </c>
      <c r="D11" s="420"/>
      <c r="E11" s="421">
        <f>E5*C11*12</f>
        <v>73683.216000000015</v>
      </c>
      <c r="F11" s="422"/>
      <c r="G11" s="423">
        <f>G5*C11*12</f>
        <v>65356.319999999992</v>
      </c>
      <c r="H11" s="424"/>
      <c r="I11" s="423">
        <f>I5*C11*12</f>
        <v>65356.319999999992</v>
      </c>
      <c r="J11" s="424"/>
      <c r="K11" s="423">
        <f>K5*C11*12</f>
        <v>65356.319999999992</v>
      </c>
      <c r="L11" s="425"/>
      <c r="M11" s="426">
        <f>M5*C11*12</f>
        <v>80295.551999999996</v>
      </c>
      <c r="N11" s="427"/>
      <c r="O11" s="428">
        <f t="shared" ref="O11:O22" si="1">G11-E11</f>
        <v>-8326.8960000000225</v>
      </c>
      <c r="P11" s="429">
        <f t="shared" ref="P11:P22" si="2">I11-E11</f>
        <v>-8326.8960000000225</v>
      </c>
      <c r="Q11" s="429">
        <f t="shared" ref="Q11:Q22" si="3">K11-E11</f>
        <v>-8326.8960000000225</v>
      </c>
      <c r="R11" s="430">
        <f t="shared" ref="R11:R22" si="4">M11-E11</f>
        <v>6612.3359999999811</v>
      </c>
    </row>
    <row r="12" spans="1:18" x14ac:dyDescent="0.2">
      <c r="A12" s="591"/>
      <c r="B12" s="348" t="s">
        <v>74</v>
      </c>
      <c r="C12" s="356">
        <v>35.5</v>
      </c>
      <c r="D12" s="383"/>
      <c r="E12" s="384">
        <f>E5*C12*12</f>
        <v>139135.86000000002</v>
      </c>
      <c r="F12" s="385"/>
      <c r="G12" s="386">
        <f>G5*C12*12</f>
        <v>123412.20000000001</v>
      </c>
      <c r="H12" s="387"/>
      <c r="I12" s="386">
        <f>I5*C12*12</f>
        <v>123412.20000000001</v>
      </c>
      <c r="J12" s="387"/>
      <c r="K12" s="386">
        <f>K5*C12*12</f>
        <v>123412.20000000001</v>
      </c>
      <c r="L12" s="388"/>
      <c r="M12" s="389">
        <f>M5*C12*12</f>
        <v>151621.91999999998</v>
      </c>
      <c r="N12" s="390"/>
      <c r="O12" s="391">
        <f t="shared" si="1"/>
        <v>-15723.660000000003</v>
      </c>
      <c r="P12" s="392">
        <f t="shared" si="2"/>
        <v>-15723.660000000003</v>
      </c>
      <c r="Q12" s="392">
        <f t="shared" si="3"/>
        <v>-15723.660000000003</v>
      </c>
      <c r="R12" s="393">
        <f t="shared" si="4"/>
        <v>12486.059999999969</v>
      </c>
    </row>
    <row r="13" spans="1:18" x14ac:dyDescent="0.2">
      <c r="A13" s="591"/>
      <c r="B13" s="348" t="s">
        <v>75</v>
      </c>
      <c r="C13" s="356">
        <v>14</v>
      </c>
      <c r="D13" s="383"/>
      <c r="E13" s="384">
        <f>E5*C13*12</f>
        <v>54870.479999999996</v>
      </c>
      <c r="F13" s="385"/>
      <c r="G13" s="386">
        <f>G5*C13*12</f>
        <v>48669.599999999999</v>
      </c>
      <c r="H13" s="387"/>
      <c r="I13" s="386">
        <f>I5*C13*12</f>
        <v>48669.599999999999</v>
      </c>
      <c r="J13" s="387"/>
      <c r="K13" s="386">
        <f>K5*C13*12</f>
        <v>48669.599999999999</v>
      </c>
      <c r="L13" s="388"/>
      <c r="M13" s="389">
        <f>M5*C13*12</f>
        <v>59794.559999999998</v>
      </c>
      <c r="N13" s="390"/>
      <c r="O13" s="391">
        <f t="shared" si="1"/>
        <v>-6200.8799999999974</v>
      </c>
      <c r="P13" s="392">
        <f t="shared" si="2"/>
        <v>-6200.8799999999974</v>
      </c>
      <c r="Q13" s="392">
        <f t="shared" si="3"/>
        <v>-6200.8799999999974</v>
      </c>
      <c r="R13" s="393">
        <f t="shared" si="4"/>
        <v>4924.0800000000017</v>
      </c>
    </row>
    <row r="14" spans="1:18" x14ac:dyDescent="0.2">
      <c r="A14" s="591"/>
      <c r="B14" s="357" t="s">
        <v>77</v>
      </c>
      <c r="C14" s="358">
        <v>23</v>
      </c>
      <c r="D14" s="431"/>
      <c r="E14" s="432">
        <f>E5*C14*12</f>
        <v>90144.360000000015</v>
      </c>
      <c r="F14" s="411"/>
      <c r="G14" s="386">
        <f>G5*C14*12</f>
        <v>79957.2</v>
      </c>
      <c r="H14" s="434"/>
      <c r="I14" s="386">
        <f>I5*C14*12</f>
        <v>79957.2</v>
      </c>
      <c r="J14" s="434"/>
      <c r="K14" s="386">
        <f>K5*C14*12</f>
        <v>79957.2</v>
      </c>
      <c r="L14" s="435"/>
      <c r="M14" s="389">
        <f>M5*C14*12</f>
        <v>98233.920000000013</v>
      </c>
      <c r="N14" s="416"/>
      <c r="O14" s="391">
        <f t="shared" si="1"/>
        <v>-10187.160000000018</v>
      </c>
      <c r="P14" s="392">
        <f t="shared" si="2"/>
        <v>-10187.160000000018</v>
      </c>
      <c r="Q14" s="392">
        <f t="shared" si="3"/>
        <v>-10187.160000000018</v>
      </c>
      <c r="R14" s="393">
        <f t="shared" si="4"/>
        <v>8089.5599999999977</v>
      </c>
    </row>
    <row r="15" spans="1:18" x14ac:dyDescent="0.2">
      <c r="A15" s="591"/>
      <c r="B15" s="348" t="s">
        <v>78</v>
      </c>
      <c r="C15" s="356">
        <v>11</v>
      </c>
      <c r="D15" s="383"/>
      <c r="E15" s="384">
        <f>E5*C15*12</f>
        <v>43112.520000000004</v>
      </c>
      <c r="F15" s="385"/>
      <c r="G15" s="386">
        <f>G5*C15*12</f>
        <v>38240.399999999994</v>
      </c>
      <c r="H15" s="387"/>
      <c r="I15" s="386">
        <f>I5*C15*12</f>
        <v>38240.399999999994</v>
      </c>
      <c r="J15" s="387"/>
      <c r="K15" s="386">
        <f>K5*C15*12</f>
        <v>38240.399999999994</v>
      </c>
      <c r="L15" s="388"/>
      <c r="M15" s="389">
        <f>M5*C15*12</f>
        <v>46981.440000000002</v>
      </c>
      <c r="N15" s="390"/>
      <c r="O15" s="391">
        <f t="shared" si="1"/>
        <v>-4872.1200000000099</v>
      </c>
      <c r="P15" s="392">
        <f t="shared" si="2"/>
        <v>-4872.1200000000099</v>
      </c>
      <c r="Q15" s="392">
        <f t="shared" si="3"/>
        <v>-4872.1200000000099</v>
      </c>
      <c r="R15" s="393">
        <f t="shared" si="4"/>
        <v>3868.9199999999983</v>
      </c>
    </row>
    <row r="16" spans="1:18" x14ac:dyDescent="0.2">
      <c r="A16" s="591"/>
      <c r="B16" s="357" t="s">
        <v>79</v>
      </c>
      <c r="C16" s="358">
        <v>5</v>
      </c>
      <c r="D16" s="431"/>
      <c r="E16" s="432">
        <f>E5*C16*12</f>
        <v>19596.600000000002</v>
      </c>
      <c r="F16" s="411"/>
      <c r="G16" s="386">
        <f>G5*C16*12</f>
        <v>17382</v>
      </c>
      <c r="H16" s="434"/>
      <c r="I16" s="386">
        <f>I5*C16*12</f>
        <v>17382</v>
      </c>
      <c r="J16" s="434"/>
      <c r="K16" s="386">
        <f>K5*C16*12</f>
        <v>17382</v>
      </c>
      <c r="L16" s="435"/>
      <c r="M16" s="389">
        <f>M5*C16*12</f>
        <v>21355.200000000001</v>
      </c>
      <c r="N16" s="416"/>
      <c r="O16" s="391">
        <f t="shared" si="1"/>
        <v>-2214.6000000000022</v>
      </c>
      <c r="P16" s="392">
        <f t="shared" si="2"/>
        <v>-2214.6000000000022</v>
      </c>
      <c r="Q16" s="392">
        <f t="shared" si="3"/>
        <v>-2214.6000000000022</v>
      </c>
      <c r="R16" s="393">
        <f t="shared" si="4"/>
        <v>1758.5999999999985</v>
      </c>
    </row>
    <row r="17" spans="1:18" x14ac:dyDescent="0.2">
      <c r="A17" s="591"/>
      <c r="B17" s="348" t="s">
        <v>80</v>
      </c>
      <c r="C17" s="356">
        <v>28.2</v>
      </c>
      <c r="D17" s="383"/>
      <c r="E17" s="384">
        <f>E5*C17*12</f>
        <v>110524.82399999999</v>
      </c>
      <c r="F17" s="385"/>
      <c r="G17" s="386">
        <f>G5*C17*12</f>
        <v>98034.479999999981</v>
      </c>
      <c r="H17" s="387"/>
      <c r="I17" s="386">
        <f>I5*C17*12</f>
        <v>98034.479999999981</v>
      </c>
      <c r="J17" s="387"/>
      <c r="K17" s="386">
        <f>K5*C17*12</f>
        <v>98034.479999999981</v>
      </c>
      <c r="L17" s="388"/>
      <c r="M17" s="389">
        <f>M5*C17*12</f>
        <v>120443.32799999999</v>
      </c>
      <c r="N17" s="390"/>
      <c r="O17" s="391">
        <f t="shared" si="1"/>
        <v>-12490.344000000012</v>
      </c>
      <c r="P17" s="392">
        <f t="shared" si="2"/>
        <v>-12490.344000000012</v>
      </c>
      <c r="Q17" s="392">
        <f t="shared" si="3"/>
        <v>-12490.344000000012</v>
      </c>
      <c r="R17" s="393">
        <f t="shared" si="4"/>
        <v>9918.5040000000008</v>
      </c>
    </row>
    <row r="18" spans="1:18" x14ac:dyDescent="0.2">
      <c r="A18" s="591"/>
      <c r="B18" s="357" t="s">
        <v>81</v>
      </c>
      <c r="C18" s="358">
        <v>19.7</v>
      </c>
      <c r="D18" s="431"/>
      <c r="E18" s="432">
        <f>E5*C18*12</f>
        <v>77210.603999999992</v>
      </c>
      <c r="F18" s="411"/>
      <c r="G18" s="386">
        <f>G5*C18*12</f>
        <v>68485.079999999987</v>
      </c>
      <c r="H18" s="434"/>
      <c r="I18" s="386">
        <f>I5*C18*12</f>
        <v>68485.079999999987</v>
      </c>
      <c r="J18" s="434"/>
      <c r="K18" s="386">
        <f>K5*C18*12</f>
        <v>68485.079999999987</v>
      </c>
      <c r="L18" s="435"/>
      <c r="M18" s="389">
        <f>M5*C18*12</f>
        <v>84139.487999999998</v>
      </c>
      <c r="N18" s="416"/>
      <c r="O18" s="391">
        <f t="shared" si="1"/>
        <v>-8725.5240000000049</v>
      </c>
      <c r="P18" s="392">
        <f t="shared" si="2"/>
        <v>-8725.5240000000049</v>
      </c>
      <c r="Q18" s="392">
        <f t="shared" si="3"/>
        <v>-8725.5240000000049</v>
      </c>
      <c r="R18" s="393">
        <f t="shared" si="4"/>
        <v>6928.8840000000055</v>
      </c>
    </row>
    <row r="19" spans="1:18" x14ac:dyDescent="0.2">
      <c r="A19" s="591"/>
      <c r="B19" s="348" t="s">
        <v>82</v>
      </c>
      <c r="C19" s="356">
        <v>15</v>
      </c>
      <c r="D19" s="383"/>
      <c r="E19" s="384">
        <f>E5*C19*12</f>
        <v>58789.8</v>
      </c>
      <c r="F19" s="385"/>
      <c r="G19" s="386">
        <f>G5*C19*12</f>
        <v>52146</v>
      </c>
      <c r="H19" s="387"/>
      <c r="I19" s="386">
        <f>I5*C19*12</f>
        <v>52146</v>
      </c>
      <c r="J19" s="387"/>
      <c r="K19" s="386">
        <f>K5*C19*12</f>
        <v>52146</v>
      </c>
      <c r="L19" s="388"/>
      <c r="M19" s="389">
        <f>M5*C19*12</f>
        <v>64065.600000000006</v>
      </c>
      <c r="N19" s="390"/>
      <c r="O19" s="391">
        <f t="shared" si="1"/>
        <v>-6643.8000000000029</v>
      </c>
      <c r="P19" s="392">
        <f t="shared" si="2"/>
        <v>-6643.8000000000029</v>
      </c>
      <c r="Q19" s="392">
        <f t="shared" si="3"/>
        <v>-6643.8000000000029</v>
      </c>
      <c r="R19" s="393">
        <f t="shared" si="4"/>
        <v>5275.8000000000029</v>
      </c>
    </row>
    <row r="20" spans="1:18" x14ac:dyDescent="0.2">
      <c r="A20" s="591"/>
      <c r="B20" s="357" t="s">
        <v>83</v>
      </c>
      <c r="C20" s="358">
        <v>13</v>
      </c>
      <c r="D20" s="431"/>
      <c r="E20" s="432">
        <f>E5*C20*12</f>
        <v>50951.16</v>
      </c>
      <c r="F20" s="411"/>
      <c r="G20" s="386">
        <f>G5*C20*12</f>
        <v>45193.2</v>
      </c>
      <c r="H20" s="434"/>
      <c r="I20" s="386">
        <f>I5*C20*12</f>
        <v>45193.2</v>
      </c>
      <c r="J20" s="434"/>
      <c r="K20" s="386">
        <f>K5*C20*12</f>
        <v>45193.2</v>
      </c>
      <c r="L20" s="435"/>
      <c r="M20" s="389">
        <f>M5*C20*12</f>
        <v>55523.520000000004</v>
      </c>
      <c r="N20" s="416"/>
      <c r="O20" s="391">
        <f t="shared" si="1"/>
        <v>-5757.9600000000064</v>
      </c>
      <c r="P20" s="392">
        <f t="shared" si="2"/>
        <v>-5757.9600000000064</v>
      </c>
      <c r="Q20" s="392">
        <f t="shared" si="3"/>
        <v>-5757.9600000000064</v>
      </c>
      <c r="R20" s="393">
        <f t="shared" si="4"/>
        <v>4572.3600000000006</v>
      </c>
    </row>
    <row r="21" spans="1:18" x14ac:dyDescent="0.2">
      <c r="A21" s="591"/>
      <c r="B21" s="359" t="s">
        <v>84</v>
      </c>
      <c r="C21" s="360">
        <v>20.3</v>
      </c>
      <c r="D21" s="436"/>
      <c r="E21" s="437">
        <f>E5*C21*12</f>
        <v>79562.196000000011</v>
      </c>
      <c r="F21" s="438"/>
      <c r="G21" s="386">
        <f>G5*C21*12</f>
        <v>70570.92</v>
      </c>
      <c r="H21" s="440"/>
      <c r="I21" s="386">
        <f>I5*C21*12</f>
        <v>70570.92</v>
      </c>
      <c r="J21" s="440"/>
      <c r="K21" s="386">
        <f>K5*C21*12</f>
        <v>70570.92</v>
      </c>
      <c r="L21" s="441"/>
      <c r="M21" s="389">
        <f>M5*C21*12</f>
        <v>86702.112000000008</v>
      </c>
      <c r="N21" s="463"/>
      <c r="O21" s="391">
        <f t="shared" si="1"/>
        <v>-8991.2760000000126</v>
      </c>
      <c r="P21" s="392">
        <f t="shared" si="2"/>
        <v>-8991.2760000000126</v>
      </c>
      <c r="Q21" s="392">
        <f t="shared" si="3"/>
        <v>-8991.2760000000126</v>
      </c>
      <c r="R21" s="393">
        <f t="shared" si="4"/>
        <v>7139.9159999999974</v>
      </c>
    </row>
    <row r="22" spans="1:18" ht="13.5" thickBot="1" x14ac:dyDescent="0.25">
      <c r="A22" s="592"/>
      <c r="B22" s="275" t="s">
        <v>85</v>
      </c>
      <c r="C22" s="361">
        <v>24.7</v>
      </c>
      <c r="D22" s="464"/>
      <c r="E22" s="400">
        <f>E5*C22*12</f>
        <v>96807.203999999998</v>
      </c>
      <c r="F22" s="443"/>
      <c r="G22" s="402">
        <f>G5*C22*12</f>
        <v>85867.079999999987</v>
      </c>
      <c r="H22" s="444"/>
      <c r="I22" s="402">
        <f>I5*C22*12</f>
        <v>85867.079999999987</v>
      </c>
      <c r="J22" s="444"/>
      <c r="K22" s="402">
        <f>K5*C22*12</f>
        <v>85867.079999999987</v>
      </c>
      <c r="L22" s="445"/>
      <c r="M22" s="404">
        <f>M5*C22*12</f>
        <v>105494.68799999999</v>
      </c>
      <c r="N22" s="390"/>
      <c r="O22" s="406">
        <f t="shared" si="1"/>
        <v>-10940.124000000011</v>
      </c>
      <c r="P22" s="407">
        <f t="shared" si="2"/>
        <v>-10940.124000000011</v>
      </c>
      <c r="Q22" s="407">
        <f t="shared" si="3"/>
        <v>-10940.124000000011</v>
      </c>
      <c r="R22" s="408">
        <f t="shared" si="4"/>
        <v>8687.4839999999967</v>
      </c>
    </row>
    <row r="23" spans="1:18" ht="13.5" thickBot="1" x14ac:dyDescent="0.25">
      <c r="C23" s="2"/>
      <c r="D23" s="601">
        <f>SUM(E7:E22)</f>
        <v>1059000.2640000002</v>
      </c>
      <c r="E23" s="602"/>
      <c r="F23" s="447"/>
      <c r="G23" s="447"/>
      <c r="H23" s="447"/>
      <c r="I23" s="447"/>
      <c r="J23" s="447"/>
      <c r="K23" s="447"/>
      <c r="L23" s="449"/>
      <c r="M23" s="449"/>
      <c r="N23" s="416"/>
      <c r="O23" s="451">
        <f>SUM(O11:O22)</f>
        <v>-101074.3440000001</v>
      </c>
      <c r="P23" s="451">
        <f>SUM(P11:P22)</f>
        <v>-101074.3440000001</v>
      </c>
      <c r="Q23" s="451">
        <f>SUM(Q11:Q22)</f>
        <v>-101074.3440000001</v>
      </c>
      <c r="R23" s="452">
        <f>SUM(R11:R22)</f>
        <v>80262.503999999957</v>
      </c>
    </row>
    <row r="24" spans="1:18" ht="13.5" thickBot="1" x14ac:dyDescent="0.25">
      <c r="C24" s="2"/>
      <c r="D24" s="449"/>
      <c r="E24" s="453"/>
      <c r="F24" s="603">
        <f>SUM(G7:G22)</f>
        <v>939323.27999999991</v>
      </c>
      <c r="G24" s="604"/>
      <c r="H24" s="603">
        <f>SUM(I7:I22)</f>
        <v>939323.27999999991</v>
      </c>
      <c r="I24" s="605"/>
      <c r="J24" s="625">
        <f>SUM(K7:K22)</f>
        <v>939323.27999999991</v>
      </c>
      <c r="K24" s="604"/>
      <c r="L24" s="603">
        <f>SUM(M7:M22)</f>
        <v>1154035.0079999999</v>
      </c>
      <c r="M24" s="605"/>
      <c r="N24" s="416"/>
      <c r="O24" s="454">
        <f>O10+O23</f>
        <v>-119676.98400000011</v>
      </c>
      <c r="P24" s="454">
        <f>P10+P23</f>
        <v>-119676.98400000011</v>
      </c>
      <c r="Q24" s="454">
        <f>Q10+Q23</f>
        <v>-119676.98400000011</v>
      </c>
      <c r="R24" s="465">
        <f>R10+R23</f>
        <v>95034.743999999948</v>
      </c>
    </row>
    <row r="25" spans="1:18" ht="4.5" customHeight="1" x14ac:dyDescent="0.2">
      <c r="A25" s="550" t="s">
        <v>86</v>
      </c>
      <c r="B25" s="551"/>
      <c r="C25" s="551"/>
    </row>
    <row r="26" spans="1:18" ht="15.75" customHeight="1" thickBot="1" x14ac:dyDescent="0.3">
      <c r="A26" s="551"/>
      <c r="B26" s="551"/>
      <c r="C26" s="551"/>
      <c r="D26" s="29"/>
      <c r="E26" s="29"/>
      <c r="F26" s="29"/>
      <c r="G26" s="60"/>
      <c r="H26" s="331"/>
      <c r="I26" s="331"/>
      <c r="J26" s="331"/>
      <c r="K26" s="331"/>
      <c r="L26" s="331"/>
      <c r="M26" s="325"/>
      <c r="N26" s="29"/>
      <c r="O26" s="325"/>
      <c r="P26" s="29"/>
      <c r="Q26" s="29"/>
      <c r="R26" s="29"/>
    </row>
    <row r="27" spans="1:18" ht="15" x14ac:dyDescent="0.25">
      <c r="A27" s="106"/>
      <c r="B27" s="107"/>
      <c r="C27" s="108" t="s">
        <v>46</v>
      </c>
      <c r="D27" s="599" t="s">
        <v>87</v>
      </c>
      <c r="E27" s="600"/>
      <c r="F27" s="633" t="s">
        <v>48</v>
      </c>
      <c r="G27" s="634"/>
      <c r="H27" s="634"/>
      <c r="I27" s="634"/>
      <c r="J27" s="634"/>
      <c r="K27" s="634"/>
      <c r="L27" s="634"/>
      <c r="M27" s="635"/>
      <c r="N27" s="362"/>
      <c r="O27" s="630" t="s">
        <v>49</v>
      </c>
      <c r="P27" s="631"/>
      <c r="Q27" s="631"/>
      <c r="R27" s="632"/>
    </row>
    <row r="28" spans="1:18" ht="15" x14ac:dyDescent="0.25">
      <c r="A28" s="110"/>
      <c r="B28" s="2" t="s">
        <v>50</v>
      </c>
      <c r="C28" s="112" t="s">
        <v>88</v>
      </c>
      <c r="D28" s="608" t="s">
        <v>89</v>
      </c>
      <c r="E28" s="609"/>
      <c r="F28" s="610" t="s">
        <v>95</v>
      </c>
      <c r="G28" s="611"/>
      <c r="H28" s="612" t="s">
        <v>95</v>
      </c>
      <c r="I28" s="613"/>
      <c r="J28" s="637" t="s">
        <v>89</v>
      </c>
      <c r="K28" s="638"/>
      <c r="L28" s="639" t="s">
        <v>89</v>
      </c>
      <c r="M28" s="640"/>
      <c r="N28" s="363"/>
      <c r="O28" s="504" t="s">
        <v>103</v>
      </c>
      <c r="P28" s="506" t="s">
        <v>103</v>
      </c>
      <c r="Q28" s="507" t="s">
        <v>106</v>
      </c>
      <c r="R28" s="508" t="s">
        <v>106</v>
      </c>
    </row>
    <row r="29" spans="1:18" ht="15" x14ac:dyDescent="0.25">
      <c r="A29" s="110"/>
      <c r="B29" s="119"/>
      <c r="C29" s="490">
        <v>45383</v>
      </c>
      <c r="D29" s="121"/>
      <c r="E29" s="245">
        <v>180.39</v>
      </c>
      <c r="F29" s="344"/>
      <c r="G29" s="123">
        <v>180.39</v>
      </c>
      <c r="H29" s="343"/>
      <c r="I29" s="123">
        <v>180.39</v>
      </c>
      <c r="J29" s="343"/>
      <c r="K29" s="123">
        <v>196.58</v>
      </c>
      <c r="L29" s="343"/>
      <c r="M29" s="339">
        <v>196.58</v>
      </c>
      <c r="N29" s="338"/>
      <c r="O29" s="336"/>
      <c r="P29" s="337"/>
      <c r="Q29" s="337"/>
      <c r="R29" s="332"/>
    </row>
    <row r="30" spans="1:18" ht="3.75" customHeight="1" x14ac:dyDescent="0.25">
      <c r="A30" s="133"/>
      <c r="B30" s="251"/>
      <c r="C30" s="135"/>
      <c r="D30" s="136"/>
      <c r="E30" s="136"/>
      <c r="F30" s="340"/>
      <c r="G30" s="333"/>
      <c r="H30" s="333"/>
      <c r="I30" s="333"/>
      <c r="J30" s="333"/>
      <c r="K30" s="333"/>
      <c r="L30" s="333"/>
      <c r="M30" s="341"/>
      <c r="N30" s="335"/>
      <c r="O30" s="334"/>
      <c r="P30" s="335"/>
      <c r="Q30" s="335"/>
      <c r="R30" s="296"/>
    </row>
    <row r="31" spans="1:18" x14ac:dyDescent="0.2">
      <c r="A31" s="568" t="s">
        <v>68</v>
      </c>
      <c r="B31" s="348" t="s">
        <v>69</v>
      </c>
      <c r="C31" s="378">
        <v>33</v>
      </c>
      <c r="D31" s="383"/>
      <c r="E31" s="384">
        <f>E29*C31*12</f>
        <v>71434.44</v>
      </c>
      <c r="F31" s="385"/>
      <c r="G31" s="386">
        <f>G29*C31*12</f>
        <v>71434.44</v>
      </c>
      <c r="H31" s="387"/>
      <c r="I31" s="386">
        <f>I29*C31*12</f>
        <v>71434.44</v>
      </c>
      <c r="J31" s="387"/>
      <c r="K31" s="386">
        <f>K29*C31*12</f>
        <v>77845.680000000008</v>
      </c>
      <c r="L31" s="388"/>
      <c r="M31" s="389">
        <f>M29*C31*12</f>
        <v>77845.680000000008</v>
      </c>
      <c r="N31" s="390"/>
      <c r="O31" s="391">
        <f>G31-E31</f>
        <v>0</v>
      </c>
      <c r="P31" s="392">
        <f>I31-E31</f>
        <v>0</v>
      </c>
      <c r="Q31" s="392">
        <f>K31-E31</f>
        <v>6411.2400000000052</v>
      </c>
      <c r="R31" s="393">
        <f>M31-E31</f>
        <v>6411.2400000000052</v>
      </c>
    </row>
    <row r="32" spans="1:18" x14ac:dyDescent="0.2">
      <c r="A32" s="569"/>
      <c r="B32" s="348" t="s">
        <v>70</v>
      </c>
      <c r="C32" s="378">
        <v>33.299999999999997</v>
      </c>
      <c r="D32" s="383"/>
      <c r="E32" s="384">
        <f>E29*C32*12</f>
        <v>72083.843999999983</v>
      </c>
      <c r="F32" s="394"/>
      <c r="G32" s="395">
        <f>G29*C32*12</f>
        <v>72083.843999999983</v>
      </c>
      <c r="H32" s="396"/>
      <c r="I32" s="395">
        <f>I29*C32*12</f>
        <v>72083.843999999983</v>
      </c>
      <c r="J32" s="396"/>
      <c r="K32" s="395">
        <f>K29*C32*12</f>
        <v>78553.367999999988</v>
      </c>
      <c r="L32" s="397"/>
      <c r="M32" s="398">
        <f>M29*C32*12</f>
        <v>78553.367999999988</v>
      </c>
      <c r="N32" s="390"/>
      <c r="O32" s="391">
        <f>G32-E32</f>
        <v>0</v>
      </c>
      <c r="P32" s="392">
        <f>I32-E32</f>
        <v>0</v>
      </c>
      <c r="Q32" s="392">
        <f>K32-E32</f>
        <v>6469.5240000000049</v>
      </c>
      <c r="R32" s="393">
        <f>M32-E32</f>
        <v>6469.5240000000049</v>
      </c>
    </row>
    <row r="33" spans="1:18" ht="13.5" thickBot="1" x14ac:dyDescent="0.25">
      <c r="A33" s="570"/>
      <c r="B33" s="350" t="s">
        <v>71</v>
      </c>
      <c r="C33" s="352">
        <v>0</v>
      </c>
      <c r="D33" s="399"/>
      <c r="E33" s="400">
        <f>E29*C33*12</f>
        <v>0</v>
      </c>
      <c r="F33" s="401"/>
      <c r="G33" s="402">
        <f>G29*C33*12</f>
        <v>0</v>
      </c>
      <c r="H33" s="403"/>
      <c r="I33" s="402">
        <f>I29*C33*12</f>
        <v>0</v>
      </c>
      <c r="J33" s="403"/>
      <c r="K33" s="402">
        <f>K29*C33*12</f>
        <v>0</v>
      </c>
      <c r="L33" s="399"/>
      <c r="M33" s="404">
        <f>M29*C33*12</f>
        <v>0</v>
      </c>
      <c r="N33" s="405"/>
      <c r="O33" s="406">
        <f>G33-E33</f>
        <v>0</v>
      </c>
      <c r="P33" s="407">
        <f>I33-C33</f>
        <v>0</v>
      </c>
      <c r="Q33" s="407">
        <f>K33-E33</f>
        <v>0</v>
      </c>
      <c r="R33" s="408">
        <f>M33-E33</f>
        <v>0</v>
      </c>
    </row>
    <row r="34" spans="1:18" ht="13.5" thickBot="1" x14ac:dyDescent="0.25">
      <c r="A34" s="172"/>
      <c r="C34" s="379"/>
      <c r="D34" s="409"/>
      <c r="E34" s="410"/>
      <c r="F34" s="411"/>
      <c r="G34" s="412"/>
      <c r="H34" s="413"/>
      <c r="I34" s="412"/>
      <c r="J34" s="413"/>
      <c r="K34" s="412"/>
      <c r="L34" s="414"/>
      <c r="M34" s="415"/>
      <c r="N34" s="416"/>
      <c r="O34" s="417">
        <f t="shared" ref="O34:R34" si="5">SUM(O31:O33)</f>
        <v>0</v>
      </c>
      <c r="P34" s="418">
        <f t="shared" si="5"/>
        <v>0</v>
      </c>
      <c r="Q34" s="418">
        <f t="shared" si="5"/>
        <v>12880.76400000001</v>
      </c>
      <c r="R34" s="419">
        <f t="shared" si="5"/>
        <v>12880.76400000001</v>
      </c>
    </row>
    <row r="35" spans="1:18" x14ac:dyDescent="0.2">
      <c r="A35" s="565" t="s">
        <v>72</v>
      </c>
      <c r="B35" s="354" t="s">
        <v>73</v>
      </c>
      <c r="C35" s="380">
        <v>70.5</v>
      </c>
      <c r="D35" s="420"/>
      <c r="E35" s="421">
        <f>E29*C35*12</f>
        <v>152609.94</v>
      </c>
      <c r="F35" s="422"/>
      <c r="G35" s="423">
        <f>G29*C35*12</f>
        <v>152609.94</v>
      </c>
      <c r="H35" s="424"/>
      <c r="I35" s="423">
        <f>I29*C35*12</f>
        <v>152609.94</v>
      </c>
      <c r="J35" s="424"/>
      <c r="K35" s="423">
        <f>K29*C35*12</f>
        <v>166306.68000000002</v>
      </c>
      <c r="L35" s="425"/>
      <c r="M35" s="426">
        <f>M29*C35*12</f>
        <v>166306.68000000002</v>
      </c>
      <c r="N35" s="427"/>
      <c r="O35" s="428">
        <f t="shared" ref="O35:O46" si="6">G35-E35</f>
        <v>0</v>
      </c>
      <c r="P35" s="429">
        <f t="shared" ref="P35:P46" si="7">I35-E35</f>
        <v>0</v>
      </c>
      <c r="Q35" s="429">
        <f t="shared" ref="Q35:Q46" si="8">K35-E35</f>
        <v>13696.74000000002</v>
      </c>
      <c r="R35" s="430">
        <f t="shared" ref="R35:R46" si="9">M35-E35</f>
        <v>13696.74000000002</v>
      </c>
    </row>
    <row r="36" spans="1:18" ht="15" customHeight="1" x14ac:dyDescent="0.2">
      <c r="A36" s="606"/>
      <c r="B36" s="348" t="s">
        <v>74</v>
      </c>
      <c r="C36" s="381">
        <v>89.9</v>
      </c>
      <c r="D36" s="383"/>
      <c r="E36" s="384">
        <f>E29*C36*12</f>
        <v>194604.73199999999</v>
      </c>
      <c r="F36" s="385"/>
      <c r="G36" s="386">
        <f>G29*C36*12</f>
        <v>194604.73199999999</v>
      </c>
      <c r="H36" s="387"/>
      <c r="I36" s="386">
        <f>I29*C36*12</f>
        <v>194604.73199999999</v>
      </c>
      <c r="J36" s="387"/>
      <c r="K36" s="386">
        <f>K29*C36*12</f>
        <v>212070.50400000002</v>
      </c>
      <c r="L36" s="388"/>
      <c r="M36" s="389">
        <f>M29*C36*12</f>
        <v>212070.50400000002</v>
      </c>
      <c r="N36" s="390"/>
      <c r="O36" s="391">
        <f t="shared" si="6"/>
        <v>0</v>
      </c>
      <c r="P36" s="392">
        <f t="shared" si="7"/>
        <v>0</v>
      </c>
      <c r="Q36" s="392">
        <f t="shared" si="8"/>
        <v>17465.772000000026</v>
      </c>
      <c r="R36" s="393">
        <f t="shared" si="9"/>
        <v>17465.772000000026</v>
      </c>
    </row>
    <row r="37" spans="1:18" x14ac:dyDescent="0.2">
      <c r="A37" s="606"/>
      <c r="B37" s="348" t="s">
        <v>75</v>
      </c>
      <c r="C37" s="381">
        <v>33.200000000000003</v>
      </c>
      <c r="D37" s="383"/>
      <c r="E37" s="384">
        <f>E29*C37*12</f>
        <v>71867.376000000004</v>
      </c>
      <c r="F37" s="385"/>
      <c r="G37" s="386">
        <f>G29*C37*12</f>
        <v>71867.376000000004</v>
      </c>
      <c r="H37" s="387"/>
      <c r="I37" s="386">
        <f>I29*C37*12</f>
        <v>71867.376000000004</v>
      </c>
      <c r="J37" s="387"/>
      <c r="K37" s="386">
        <f>K29*C37*12</f>
        <v>78317.472000000009</v>
      </c>
      <c r="L37" s="388"/>
      <c r="M37" s="389">
        <f>M29*C37*12</f>
        <v>78317.472000000009</v>
      </c>
      <c r="N37" s="390"/>
      <c r="O37" s="391">
        <f t="shared" si="6"/>
        <v>0</v>
      </c>
      <c r="P37" s="392">
        <f t="shared" si="7"/>
        <v>0</v>
      </c>
      <c r="Q37" s="392">
        <f t="shared" si="8"/>
        <v>6450.096000000005</v>
      </c>
      <c r="R37" s="393">
        <f t="shared" si="9"/>
        <v>6450.096000000005</v>
      </c>
    </row>
    <row r="38" spans="1:18" x14ac:dyDescent="0.2">
      <c r="A38" s="606"/>
      <c r="B38" s="357" t="s">
        <v>108</v>
      </c>
      <c r="C38" s="2">
        <v>52.7</v>
      </c>
      <c r="D38" s="431"/>
      <c r="E38" s="432">
        <f>E29*C38*12</f>
        <v>114078.636</v>
      </c>
      <c r="F38" s="411"/>
      <c r="G38" s="433">
        <f>G29*C38*12</f>
        <v>114078.636</v>
      </c>
      <c r="H38" s="434"/>
      <c r="I38" s="433">
        <f>I29*C38*12</f>
        <v>114078.636</v>
      </c>
      <c r="J38" s="434"/>
      <c r="K38" s="433">
        <f>K29*C38*12</f>
        <v>124317.19200000001</v>
      </c>
      <c r="L38" s="435"/>
      <c r="M38" s="415">
        <f>M29*C38*12</f>
        <v>124317.19200000001</v>
      </c>
      <c r="N38" s="416"/>
      <c r="O38" s="391">
        <f t="shared" si="6"/>
        <v>0</v>
      </c>
      <c r="P38" s="392">
        <f t="shared" si="7"/>
        <v>0</v>
      </c>
      <c r="Q38" s="392">
        <f t="shared" si="8"/>
        <v>10238.556000000011</v>
      </c>
      <c r="R38" s="393">
        <f t="shared" si="9"/>
        <v>10238.556000000011</v>
      </c>
    </row>
    <row r="39" spans="1:18" x14ac:dyDescent="0.2">
      <c r="A39" s="606"/>
      <c r="B39" s="348" t="s">
        <v>78</v>
      </c>
      <c r="C39" s="381">
        <v>34.700000000000003</v>
      </c>
      <c r="D39" s="383"/>
      <c r="E39" s="384">
        <f>E29*C39*12</f>
        <v>75114.396000000008</v>
      </c>
      <c r="F39" s="385"/>
      <c r="G39" s="386">
        <f>G29*C39*12</f>
        <v>75114.396000000008</v>
      </c>
      <c r="H39" s="387"/>
      <c r="I39" s="386">
        <f>I29*C39*12</f>
        <v>75114.396000000008</v>
      </c>
      <c r="J39" s="387"/>
      <c r="K39" s="386">
        <f>K29*C39*12</f>
        <v>81855.912000000011</v>
      </c>
      <c r="L39" s="388"/>
      <c r="M39" s="389">
        <f>M29*C39*12</f>
        <v>81855.912000000011</v>
      </c>
      <c r="N39" s="390"/>
      <c r="O39" s="391">
        <f t="shared" si="6"/>
        <v>0</v>
      </c>
      <c r="P39" s="392">
        <f t="shared" si="7"/>
        <v>0</v>
      </c>
      <c r="Q39" s="392">
        <f t="shared" si="8"/>
        <v>6741.5160000000033</v>
      </c>
      <c r="R39" s="393">
        <f t="shared" si="9"/>
        <v>6741.5160000000033</v>
      </c>
    </row>
    <row r="40" spans="1:18" x14ac:dyDescent="0.2">
      <c r="A40" s="606"/>
      <c r="B40" s="357" t="s">
        <v>79</v>
      </c>
      <c r="C40" s="358">
        <v>61.7</v>
      </c>
      <c r="D40" s="431"/>
      <c r="E40" s="432">
        <f>E29*C40*12</f>
        <v>133560.75599999999</v>
      </c>
      <c r="F40" s="411"/>
      <c r="G40" s="433">
        <f>G29*C40*12</f>
        <v>133560.75599999999</v>
      </c>
      <c r="H40" s="434"/>
      <c r="I40" s="433">
        <f>I29*C40*12</f>
        <v>133560.75599999999</v>
      </c>
      <c r="J40" s="434"/>
      <c r="K40" s="433">
        <f>K29*C40*12</f>
        <v>145547.83199999999</v>
      </c>
      <c r="L40" s="435"/>
      <c r="M40" s="415">
        <f>M29*C40*12</f>
        <v>145547.83199999999</v>
      </c>
      <c r="N40" s="416"/>
      <c r="O40" s="391">
        <f t="shared" si="6"/>
        <v>0</v>
      </c>
      <c r="P40" s="392">
        <f t="shared" si="7"/>
        <v>0</v>
      </c>
      <c r="Q40" s="392">
        <f t="shared" si="8"/>
        <v>11987.076000000001</v>
      </c>
      <c r="R40" s="393">
        <f t="shared" si="9"/>
        <v>11987.076000000001</v>
      </c>
    </row>
    <row r="41" spans="1:18" x14ac:dyDescent="0.2">
      <c r="A41" s="606"/>
      <c r="B41" s="348" t="s">
        <v>109</v>
      </c>
      <c r="C41" s="381">
        <v>69.3</v>
      </c>
      <c r="D41" s="383"/>
      <c r="E41" s="384">
        <f>E29*C41*12</f>
        <v>150012.32399999996</v>
      </c>
      <c r="F41" s="385"/>
      <c r="G41" s="386">
        <f>G29*C41*12</f>
        <v>150012.32399999996</v>
      </c>
      <c r="H41" s="387"/>
      <c r="I41" s="386">
        <f>I29*C41*12</f>
        <v>150012.32399999996</v>
      </c>
      <c r="J41" s="387"/>
      <c r="K41" s="386">
        <f>K29*C41*12</f>
        <v>163475.92800000001</v>
      </c>
      <c r="L41" s="388"/>
      <c r="M41" s="389">
        <f>M29*C41*12</f>
        <v>163475.92800000001</v>
      </c>
      <c r="N41" s="390"/>
      <c r="O41" s="391">
        <f t="shared" si="6"/>
        <v>0</v>
      </c>
      <c r="P41" s="392">
        <f t="shared" si="7"/>
        <v>0</v>
      </c>
      <c r="Q41" s="392">
        <f t="shared" si="8"/>
        <v>13463.60400000005</v>
      </c>
      <c r="R41" s="393">
        <f t="shared" si="9"/>
        <v>13463.60400000005</v>
      </c>
    </row>
    <row r="42" spans="1:18" x14ac:dyDescent="0.2">
      <c r="A42" s="606"/>
      <c r="B42" s="357" t="s">
        <v>81</v>
      </c>
      <c r="C42" s="2">
        <v>64.2</v>
      </c>
      <c r="D42" s="431"/>
      <c r="E42" s="432">
        <f>E29*C42*12</f>
        <v>138972.45600000001</v>
      </c>
      <c r="F42" s="411"/>
      <c r="G42" s="433">
        <f>G29*C42*12</f>
        <v>138972.45600000001</v>
      </c>
      <c r="H42" s="434"/>
      <c r="I42" s="433">
        <f>I29*C42*12</f>
        <v>138972.45600000001</v>
      </c>
      <c r="J42" s="434"/>
      <c r="K42" s="433">
        <f>K29*C42*12</f>
        <v>151445.23200000002</v>
      </c>
      <c r="L42" s="435"/>
      <c r="M42" s="415">
        <f>M29*C42*12</f>
        <v>151445.23200000002</v>
      </c>
      <c r="N42" s="416"/>
      <c r="O42" s="391">
        <f t="shared" si="6"/>
        <v>0</v>
      </c>
      <c r="P42" s="392">
        <f t="shared" si="7"/>
        <v>0</v>
      </c>
      <c r="Q42" s="392">
        <f t="shared" si="8"/>
        <v>12472.776000000013</v>
      </c>
      <c r="R42" s="393">
        <f t="shared" si="9"/>
        <v>12472.776000000013</v>
      </c>
    </row>
    <row r="43" spans="1:18" x14ac:dyDescent="0.2">
      <c r="A43" s="606"/>
      <c r="B43" s="348" t="s">
        <v>82</v>
      </c>
      <c r="C43" s="381">
        <v>53.3</v>
      </c>
      <c r="D43" s="383"/>
      <c r="E43" s="384">
        <f>E29*C43*12</f>
        <v>115377.44399999999</v>
      </c>
      <c r="F43" s="385"/>
      <c r="G43" s="386">
        <f>G29*C43*12</f>
        <v>115377.44399999999</v>
      </c>
      <c r="H43" s="387"/>
      <c r="I43" s="386">
        <f>I29*C43*12</f>
        <v>115377.44399999999</v>
      </c>
      <c r="J43" s="387"/>
      <c r="K43" s="386">
        <f>K29*C43*12</f>
        <v>125732.568</v>
      </c>
      <c r="L43" s="388"/>
      <c r="M43" s="389">
        <f>M29*C43*12</f>
        <v>125732.568</v>
      </c>
      <c r="N43" s="390"/>
      <c r="O43" s="391">
        <f t="shared" si="6"/>
        <v>0</v>
      </c>
      <c r="P43" s="392">
        <f t="shared" si="7"/>
        <v>0</v>
      </c>
      <c r="Q43" s="392">
        <f t="shared" si="8"/>
        <v>10355.124000000011</v>
      </c>
      <c r="R43" s="393">
        <f t="shared" si="9"/>
        <v>10355.124000000011</v>
      </c>
    </row>
    <row r="44" spans="1:18" x14ac:dyDescent="0.2">
      <c r="A44" s="606"/>
      <c r="B44" s="357" t="s">
        <v>83</v>
      </c>
      <c r="C44" s="2">
        <v>41</v>
      </c>
      <c r="D44" s="431"/>
      <c r="E44" s="432">
        <f>E29*C44*12</f>
        <v>88751.88</v>
      </c>
      <c r="F44" s="411"/>
      <c r="G44" s="433">
        <f>G29*C44*12</f>
        <v>88751.88</v>
      </c>
      <c r="H44" s="434"/>
      <c r="I44" s="433">
        <f>I29*C44*12</f>
        <v>88751.88</v>
      </c>
      <c r="J44" s="434"/>
      <c r="K44" s="433">
        <f>K29*C44*12</f>
        <v>96717.360000000015</v>
      </c>
      <c r="L44" s="435"/>
      <c r="M44" s="415">
        <f>M29*C44*12</f>
        <v>96717.360000000015</v>
      </c>
      <c r="N44" s="416"/>
      <c r="O44" s="391">
        <f t="shared" si="6"/>
        <v>0</v>
      </c>
      <c r="P44" s="392">
        <f t="shared" si="7"/>
        <v>0</v>
      </c>
      <c r="Q44" s="392">
        <f t="shared" si="8"/>
        <v>7965.4800000000105</v>
      </c>
      <c r="R44" s="393">
        <f t="shared" si="9"/>
        <v>7965.4800000000105</v>
      </c>
    </row>
    <row r="45" spans="1:18" ht="13.5" thickBot="1" x14ac:dyDescent="0.25">
      <c r="A45" s="606"/>
      <c r="B45" s="359" t="s">
        <v>84</v>
      </c>
      <c r="C45" s="382">
        <v>50.7</v>
      </c>
      <c r="D45" s="436"/>
      <c r="E45" s="437">
        <f>E29*C45*12</f>
        <v>109749.27599999998</v>
      </c>
      <c r="F45" s="438"/>
      <c r="G45" s="439">
        <f>G29*C45*12</f>
        <v>109749.27599999998</v>
      </c>
      <c r="H45" s="440"/>
      <c r="I45" s="439">
        <f>I29*C45*12</f>
        <v>109749.27599999998</v>
      </c>
      <c r="J45" s="440"/>
      <c r="K45" s="439">
        <f>K29*C45*12</f>
        <v>119599.27200000003</v>
      </c>
      <c r="L45" s="441"/>
      <c r="M45" s="442">
        <f>M29*C45*12</f>
        <v>119599.27200000003</v>
      </c>
      <c r="N45" s="405"/>
      <c r="O45" s="391">
        <f t="shared" si="6"/>
        <v>0</v>
      </c>
      <c r="P45" s="392">
        <f t="shared" si="7"/>
        <v>0</v>
      </c>
      <c r="Q45" s="392">
        <f t="shared" si="8"/>
        <v>9849.9960000000428</v>
      </c>
      <c r="R45" s="393">
        <f t="shared" si="9"/>
        <v>9849.9960000000428</v>
      </c>
    </row>
    <row r="46" spans="1:18" ht="13.5" thickBot="1" x14ac:dyDescent="0.25">
      <c r="A46" s="607"/>
      <c r="B46" s="275" t="s">
        <v>85</v>
      </c>
      <c r="C46" s="350">
        <v>61</v>
      </c>
      <c r="D46" s="436"/>
      <c r="E46" s="437">
        <f>E29*C46*12</f>
        <v>132045.47999999998</v>
      </c>
      <c r="F46" s="443"/>
      <c r="G46" s="402">
        <f>G29*C46*12</f>
        <v>132045.47999999998</v>
      </c>
      <c r="H46" s="444"/>
      <c r="I46" s="402">
        <f>I29*C46*12</f>
        <v>132045.47999999998</v>
      </c>
      <c r="J46" s="444"/>
      <c r="K46" s="402">
        <f>K29*C46*12</f>
        <v>143896.56</v>
      </c>
      <c r="L46" s="445"/>
      <c r="M46" s="404">
        <f>M29*C46*12</f>
        <v>143896.56</v>
      </c>
      <c r="N46" s="446"/>
      <c r="O46" s="406">
        <f t="shared" si="6"/>
        <v>0</v>
      </c>
      <c r="P46" s="407">
        <f t="shared" si="7"/>
        <v>0</v>
      </c>
      <c r="Q46" s="407">
        <f t="shared" si="8"/>
        <v>11851.080000000016</v>
      </c>
      <c r="R46" s="408">
        <f t="shared" si="9"/>
        <v>11851.080000000016</v>
      </c>
    </row>
    <row r="47" spans="1:18" ht="13.5" thickBot="1" x14ac:dyDescent="0.25">
      <c r="C47" s="2"/>
      <c r="D47" s="616">
        <f>SUM(E31:E46)</f>
        <v>1620262.98</v>
      </c>
      <c r="E47" s="617"/>
      <c r="F47" s="447"/>
      <c r="G47" s="448"/>
      <c r="H47" s="447"/>
      <c r="I47" s="448"/>
      <c r="J47" s="447"/>
      <c r="K47" s="448"/>
      <c r="L47" s="449"/>
      <c r="M47" s="450"/>
      <c r="N47" s="416"/>
      <c r="O47" s="451">
        <f>SUM(O35:O46)</f>
        <v>0</v>
      </c>
      <c r="P47" s="451">
        <f>SUM(P35:P46)</f>
        <v>0</v>
      </c>
      <c r="Q47" s="451">
        <f>SUM(Q35:Q46)</f>
        <v>132537.81600000022</v>
      </c>
      <c r="R47" s="452">
        <f>SUM(R35:R46)</f>
        <v>132537.81600000022</v>
      </c>
    </row>
    <row r="48" spans="1:18" ht="13.5" thickBot="1" x14ac:dyDescent="0.25">
      <c r="C48" s="2"/>
      <c r="D48" s="449"/>
      <c r="E48" s="453"/>
      <c r="F48" s="603">
        <f>SUM(G31:G46)</f>
        <v>1620262.98</v>
      </c>
      <c r="G48" s="604"/>
      <c r="H48" s="603">
        <f>SUM(I31:I46)</f>
        <v>1620262.98</v>
      </c>
      <c r="I48" s="605"/>
      <c r="J48" s="625">
        <f>SUM(K31:K46)</f>
        <v>1765681.5600000005</v>
      </c>
      <c r="K48" s="604"/>
      <c r="L48" s="627">
        <f>SUM(M31:M46)</f>
        <v>1765681.5600000005</v>
      </c>
      <c r="M48" s="636"/>
      <c r="N48" s="416"/>
      <c r="O48" s="454">
        <f>O34+O47</f>
        <v>0</v>
      </c>
      <c r="P48" s="454">
        <f>P34+P47</f>
        <v>0</v>
      </c>
      <c r="Q48" s="454">
        <f>Q34+Q47</f>
        <v>145418.58000000025</v>
      </c>
      <c r="R48" s="454">
        <f>R34+R47</f>
        <v>145418.58000000025</v>
      </c>
    </row>
    <row r="49" spans="1:18" ht="3.75" customHeight="1" x14ac:dyDescent="0.25">
      <c r="A49" s="550" t="s">
        <v>34</v>
      </c>
      <c r="B49" s="551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</row>
    <row r="50" spans="1:18" ht="15" customHeight="1" thickBot="1" x14ac:dyDescent="0.3">
      <c r="A50" s="551"/>
      <c r="B50" s="551"/>
      <c r="D50" s="29"/>
      <c r="E50" s="29"/>
      <c r="F50" s="29"/>
      <c r="G50" s="60"/>
      <c r="H50" s="29"/>
      <c r="I50" s="29"/>
      <c r="J50" s="29"/>
      <c r="K50" s="29"/>
      <c r="L50" s="29"/>
      <c r="M50" s="32"/>
      <c r="N50" s="29"/>
      <c r="O50" s="325"/>
      <c r="P50" s="29"/>
      <c r="Q50" s="29"/>
      <c r="R50" s="29"/>
    </row>
    <row r="51" spans="1:18" ht="15" x14ac:dyDescent="0.25">
      <c r="A51" s="106"/>
      <c r="B51" s="376" t="s">
        <v>45</v>
      </c>
      <c r="C51" s="108" t="s">
        <v>110</v>
      </c>
      <c r="D51" s="614" t="s">
        <v>87</v>
      </c>
      <c r="E51" s="615"/>
      <c r="F51" s="633" t="s">
        <v>48</v>
      </c>
      <c r="G51" s="634"/>
      <c r="H51" s="634"/>
      <c r="I51" s="634"/>
      <c r="J51" s="634"/>
      <c r="K51" s="634"/>
      <c r="L51" s="634"/>
      <c r="M51" s="635"/>
      <c r="N51" s="362"/>
      <c r="O51" s="630" t="s">
        <v>49</v>
      </c>
      <c r="P51" s="631"/>
      <c r="Q51" s="631"/>
      <c r="R51" s="632"/>
    </row>
    <row r="52" spans="1:18" ht="15" x14ac:dyDescent="0.25">
      <c r="A52" s="110"/>
      <c r="B52" s="64" t="s">
        <v>50</v>
      </c>
      <c r="C52" s="112" t="s">
        <v>111</v>
      </c>
      <c r="D52" s="595" t="s">
        <v>112</v>
      </c>
      <c r="E52" s="596"/>
      <c r="F52" s="618" t="s">
        <v>89</v>
      </c>
      <c r="G52" s="619"/>
      <c r="H52" s="620" t="s">
        <v>137</v>
      </c>
      <c r="I52" s="620"/>
      <c r="J52" s="621" t="s">
        <v>137</v>
      </c>
      <c r="K52" s="621"/>
      <c r="L52" s="622" t="s">
        <v>112</v>
      </c>
      <c r="M52" s="623"/>
      <c r="N52" s="364"/>
      <c r="O52" s="505" t="s">
        <v>106</v>
      </c>
      <c r="P52" s="506" t="s">
        <v>138</v>
      </c>
      <c r="Q52" s="507" t="s">
        <v>139</v>
      </c>
      <c r="R52" s="508" t="s">
        <v>106</v>
      </c>
    </row>
    <row r="53" spans="1:18" ht="15" x14ac:dyDescent="0.25">
      <c r="A53" s="110"/>
      <c r="B53" s="377"/>
      <c r="C53" s="490">
        <v>45383</v>
      </c>
      <c r="D53" s="121"/>
      <c r="E53" s="245">
        <v>100.18</v>
      </c>
      <c r="F53" s="344"/>
      <c r="G53" s="123">
        <v>105.16</v>
      </c>
      <c r="H53" s="343"/>
      <c r="I53" s="125">
        <v>110.69</v>
      </c>
      <c r="J53" s="343"/>
      <c r="K53" s="125">
        <v>110.69</v>
      </c>
      <c r="L53" s="343"/>
      <c r="M53" s="339">
        <v>105.16</v>
      </c>
      <c r="N53" s="293"/>
      <c r="O53" s="337"/>
      <c r="P53" s="337"/>
      <c r="Q53" s="337"/>
      <c r="R53" s="332"/>
    </row>
    <row r="54" spans="1:18" ht="3.75" customHeight="1" x14ac:dyDescent="0.25">
      <c r="A54" s="133"/>
      <c r="B54" s="251"/>
      <c r="C54" s="135"/>
      <c r="D54" s="136"/>
      <c r="E54" s="136"/>
      <c r="F54" s="340"/>
      <c r="G54" s="333"/>
      <c r="H54" s="333"/>
      <c r="I54" s="333"/>
      <c r="J54" s="333"/>
      <c r="K54" s="333"/>
      <c r="L54" s="333"/>
      <c r="M54" s="341"/>
      <c r="N54" s="342"/>
      <c r="O54" s="335"/>
      <c r="P54" s="335"/>
      <c r="Q54" s="335"/>
      <c r="R54" s="296"/>
    </row>
    <row r="55" spans="1:18" x14ac:dyDescent="0.2">
      <c r="A55" s="629" t="s">
        <v>68</v>
      </c>
      <c r="B55" s="348" t="s">
        <v>120</v>
      </c>
      <c r="C55" s="345">
        <v>284.2</v>
      </c>
      <c r="D55" s="383"/>
      <c r="E55" s="384">
        <f>E53*C55*12</f>
        <v>341653.87199999997</v>
      </c>
      <c r="F55" s="385"/>
      <c r="G55" s="386">
        <f>G53*C55*12</f>
        <v>358637.66399999999</v>
      </c>
      <c r="H55" s="387"/>
      <c r="I55" s="386">
        <f>I53*C55*12</f>
        <v>377497.17599999998</v>
      </c>
      <c r="J55" s="387"/>
      <c r="K55" s="386">
        <f>K53*C55*12</f>
        <v>377497.17599999998</v>
      </c>
      <c r="L55" s="388"/>
      <c r="M55" s="389">
        <f>M53*C55*12</f>
        <v>358637.66399999999</v>
      </c>
      <c r="N55" s="466"/>
      <c r="O55" s="392">
        <f>G55-E55</f>
        <v>16983.792000000016</v>
      </c>
      <c r="P55" s="392">
        <f>I55-E55</f>
        <v>35843.304000000004</v>
      </c>
      <c r="Q55" s="392">
        <f>K55-E55</f>
        <v>35843.304000000004</v>
      </c>
      <c r="R55" s="393">
        <f>M55-E55</f>
        <v>16983.792000000016</v>
      </c>
    </row>
    <row r="56" spans="1:18" x14ac:dyDescent="0.2">
      <c r="A56" s="541"/>
      <c r="B56" s="348" t="s">
        <v>121</v>
      </c>
      <c r="C56" s="345">
        <v>200.2</v>
      </c>
      <c r="D56" s="383"/>
      <c r="E56" s="384">
        <f>E53*C56*12</f>
        <v>240672.432</v>
      </c>
      <c r="F56" s="394"/>
      <c r="G56" s="395">
        <f>G53*C56*12</f>
        <v>252636.38399999999</v>
      </c>
      <c r="H56" s="396"/>
      <c r="I56" s="395">
        <f>I53*C56*12</f>
        <v>265921.65599999996</v>
      </c>
      <c r="J56" s="396"/>
      <c r="K56" s="395">
        <f>K53*C56*12</f>
        <v>265921.65599999996</v>
      </c>
      <c r="L56" s="397"/>
      <c r="M56" s="398">
        <f>M53*C56*12</f>
        <v>252636.38399999999</v>
      </c>
      <c r="N56" s="466"/>
      <c r="O56" s="392">
        <f>G56-E56</f>
        <v>11963.95199999999</v>
      </c>
      <c r="P56" s="392">
        <f>I56-E56</f>
        <v>25249.223999999958</v>
      </c>
      <c r="Q56" s="392">
        <f>K56-E56</f>
        <v>25249.223999999958</v>
      </c>
      <c r="R56" s="393">
        <f>M56-E56</f>
        <v>11963.95199999999</v>
      </c>
    </row>
    <row r="57" spans="1:18" x14ac:dyDescent="0.2">
      <c r="A57" s="541"/>
      <c r="B57" s="359" t="s">
        <v>122</v>
      </c>
      <c r="C57" s="346">
        <v>161.80000000000001</v>
      </c>
      <c r="D57" s="436"/>
      <c r="E57" s="437">
        <f>E53*C57*12</f>
        <v>194509.48800000001</v>
      </c>
      <c r="F57" s="411"/>
      <c r="G57" s="412">
        <f>G53*C57*12</f>
        <v>204178.65599999999</v>
      </c>
      <c r="H57" s="440"/>
      <c r="I57" s="412">
        <f>I53*C57*12</f>
        <v>214915.704</v>
      </c>
      <c r="J57" s="440"/>
      <c r="K57" s="412">
        <f>K53*C57*12</f>
        <v>214915.704</v>
      </c>
      <c r="L57" s="441"/>
      <c r="M57" s="442">
        <f>M53*C57*12</f>
        <v>204178.65599999999</v>
      </c>
      <c r="N57" s="467"/>
      <c r="O57" s="392">
        <f>G57-E57</f>
        <v>9669.167999999976</v>
      </c>
      <c r="P57" s="392">
        <f>I57-E57</f>
        <v>20406.215999999986</v>
      </c>
      <c r="Q57" s="392">
        <f>K57-E57</f>
        <v>20406.215999999986</v>
      </c>
      <c r="R57" s="393">
        <f>M57-E57</f>
        <v>9669.167999999976</v>
      </c>
    </row>
    <row r="58" spans="1:18" ht="13.5" thickBot="1" x14ac:dyDescent="0.25">
      <c r="A58" s="542"/>
      <c r="B58" s="350" t="s">
        <v>123</v>
      </c>
      <c r="C58" s="347">
        <v>164</v>
      </c>
      <c r="D58" s="399"/>
      <c r="E58" s="400">
        <f>E53*C58*12</f>
        <v>197154.24</v>
      </c>
      <c r="F58" s="443"/>
      <c r="G58" s="457">
        <f>G53*C58*12</f>
        <v>206954.87999999998</v>
      </c>
      <c r="H58" s="444"/>
      <c r="I58" s="457">
        <f>I53*C58*12</f>
        <v>217837.91999999998</v>
      </c>
      <c r="J58" s="444"/>
      <c r="K58" s="457">
        <f>K53*C58*12</f>
        <v>217837.91999999998</v>
      </c>
      <c r="L58" s="445"/>
      <c r="M58" s="404">
        <f>M53*C58*12</f>
        <v>206954.87999999998</v>
      </c>
      <c r="N58" s="468"/>
      <c r="O58" s="407">
        <f>G58-E58</f>
        <v>9800.6399999999849</v>
      </c>
      <c r="P58" s="407">
        <f>I58-E58</f>
        <v>20683.679999999993</v>
      </c>
      <c r="Q58" s="407">
        <f>K58-E58</f>
        <v>20683.679999999993</v>
      </c>
      <c r="R58" s="408">
        <f>M58-E58</f>
        <v>9800.6399999999849</v>
      </c>
    </row>
    <row r="59" spans="1:18" ht="13.5" thickBot="1" x14ac:dyDescent="0.25">
      <c r="A59" s="172"/>
      <c r="D59" s="601">
        <f>SUM(E55:E58)</f>
        <v>973990.03200000001</v>
      </c>
      <c r="E59" s="602"/>
      <c r="F59" s="447"/>
      <c r="G59" s="460"/>
      <c r="H59" s="447"/>
      <c r="I59" s="460"/>
      <c r="J59" s="447"/>
      <c r="K59" s="460"/>
      <c r="L59" s="449"/>
      <c r="M59" s="461"/>
      <c r="N59" s="416"/>
      <c r="O59" s="469">
        <f t="shared" ref="O59" si="10">SUM(O55:O58)</f>
        <v>48417.551999999967</v>
      </c>
      <c r="P59" s="470">
        <f>SUM(P55:P58)</f>
        <v>102182.42399999994</v>
      </c>
      <c r="Q59" s="471">
        <f>SUM(Q55:Q58)</f>
        <v>102182.42399999994</v>
      </c>
      <c r="R59" s="472">
        <f>SUM(R55:R58)</f>
        <v>48417.551999999967</v>
      </c>
    </row>
    <row r="60" spans="1:18" ht="13.5" thickBot="1" x14ac:dyDescent="0.25">
      <c r="D60" s="449"/>
      <c r="E60" s="453"/>
      <c r="F60" s="603">
        <f>SUM(G55:G59)</f>
        <v>1022407.5839999999</v>
      </c>
      <c r="G60" s="604"/>
      <c r="H60" s="603">
        <f>SUM(I55:I59)</f>
        <v>1076172.456</v>
      </c>
      <c r="I60" s="624"/>
      <c r="J60" s="625">
        <f>SUM(K55:K59)</f>
        <v>1076172.456</v>
      </c>
      <c r="K60" s="626"/>
      <c r="L60" s="627">
        <f>SUM(M55:M59)</f>
        <v>1022407.5839999999</v>
      </c>
      <c r="M60" s="628"/>
      <c r="N60" s="449"/>
      <c r="O60" s="449"/>
      <c r="P60" s="449"/>
      <c r="Q60" s="449"/>
      <c r="R60" s="449"/>
    </row>
    <row r="61" spans="1:18" ht="6.75" customHeight="1" thickBot="1" x14ac:dyDescent="0.3">
      <c r="D61" s="449"/>
      <c r="E61" s="449"/>
      <c r="F61" s="473"/>
      <c r="G61" s="473"/>
      <c r="H61" s="473"/>
      <c r="I61" s="473"/>
      <c r="J61" s="473"/>
      <c r="K61" s="473"/>
      <c r="L61" s="473"/>
      <c r="M61" s="473"/>
      <c r="N61" s="473"/>
      <c r="O61" s="473"/>
      <c r="P61" s="473"/>
      <c r="Q61" s="473"/>
      <c r="R61" s="473"/>
    </row>
    <row r="62" spans="1:18" ht="13.5" thickBot="1" x14ac:dyDescent="0.25">
      <c r="A62" s="314" t="s">
        <v>124</v>
      </c>
      <c r="B62" s="314" t="s">
        <v>125</v>
      </c>
      <c r="C62" s="314"/>
      <c r="D62" s="474"/>
      <c r="E62" s="475"/>
      <c r="F62" s="476"/>
      <c r="G62" s="476"/>
      <c r="H62" s="476"/>
      <c r="I62" s="476"/>
      <c r="J62" s="449"/>
      <c r="K62" s="449"/>
      <c r="L62" s="449"/>
      <c r="M62" s="449"/>
      <c r="N62" s="449"/>
      <c r="O62" s="483">
        <f>O24+O48+O59</f>
        <v>-71259.432000000146</v>
      </c>
      <c r="P62" s="485">
        <f>P24+P48+P59</f>
        <v>-17494.560000000172</v>
      </c>
      <c r="Q62" s="487">
        <f>Q24+Q48+Q59</f>
        <v>127924.02000000008</v>
      </c>
      <c r="R62" s="489">
        <f>R24+R48+R59</f>
        <v>288870.87600000016</v>
      </c>
    </row>
    <row r="63" spans="1:18" x14ac:dyDescent="0.2">
      <c r="A63" s="314" t="s">
        <v>126</v>
      </c>
      <c r="B63" s="314" t="s">
        <v>127</v>
      </c>
      <c r="C63" s="314"/>
      <c r="D63" s="314"/>
      <c r="E63" s="315"/>
      <c r="F63" s="111"/>
      <c r="G63" s="111"/>
      <c r="H63" s="111"/>
      <c r="I63" s="111"/>
      <c r="K63" s="317"/>
      <c r="L63" s="317"/>
      <c r="M63" s="317"/>
    </row>
  </sheetData>
  <mergeCells count="46">
    <mergeCell ref="O3:R3"/>
    <mergeCell ref="F3:M3"/>
    <mergeCell ref="F27:M27"/>
    <mergeCell ref="O27:R27"/>
    <mergeCell ref="F51:M51"/>
    <mergeCell ref="O51:R51"/>
    <mergeCell ref="J48:K48"/>
    <mergeCell ref="L48:M48"/>
    <mergeCell ref="J28:K28"/>
    <mergeCell ref="L28:M28"/>
    <mergeCell ref="J24:K24"/>
    <mergeCell ref="L24:M24"/>
    <mergeCell ref="H4:I4"/>
    <mergeCell ref="J4:K4"/>
    <mergeCell ref="L4:M4"/>
    <mergeCell ref="F60:G60"/>
    <mergeCell ref="H60:I60"/>
    <mergeCell ref="J60:K60"/>
    <mergeCell ref="L60:M60"/>
    <mergeCell ref="A55:A58"/>
    <mergeCell ref="D59:E59"/>
    <mergeCell ref="D52:E52"/>
    <mergeCell ref="F52:G52"/>
    <mergeCell ref="H52:I52"/>
    <mergeCell ref="J52:K52"/>
    <mergeCell ref="L52:M52"/>
    <mergeCell ref="A49:B50"/>
    <mergeCell ref="D51:E51"/>
    <mergeCell ref="D47:E47"/>
    <mergeCell ref="F48:G48"/>
    <mergeCell ref="H48:I48"/>
    <mergeCell ref="A31:A33"/>
    <mergeCell ref="A35:A46"/>
    <mergeCell ref="D28:E28"/>
    <mergeCell ref="F28:G28"/>
    <mergeCell ref="H28:I28"/>
    <mergeCell ref="A25:C26"/>
    <mergeCell ref="D27:E27"/>
    <mergeCell ref="D23:E23"/>
    <mergeCell ref="F24:G24"/>
    <mergeCell ref="H24:I24"/>
    <mergeCell ref="A7:A9"/>
    <mergeCell ref="A11:A22"/>
    <mergeCell ref="D3:E3"/>
    <mergeCell ref="D4:E4"/>
    <mergeCell ref="F4:G4"/>
  </mergeCells>
  <pageMargins left="0.7" right="0.7" top="0.78740157499999996" bottom="0.78740157499999996" header="0.3" footer="0.3"/>
  <pageSetup paperSize="8" scale="93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289C5-F11E-4781-A5A4-D822F2C509E6}">
  <sheetPr>
    <tabColor rgb="FFFFFF00"/>
    <pageSetUpPr fitToPage="1"/>
  </sheetPr>
  <dimension ref="A1:S41"/>
  <sheetViews>
    <sheetView view="pageLayout" topLeftCell="A13" zoomScaleNormal="100" workbookViewId="0">
      <selection activeCell="L26" sqref="L26"/>
    </sheetView>
  </sheetViews>
  <sheetFormatPr baseColWidth="10" defaultRowHeight="12.75" x14ac:dyDescent="0.2"/>
  <cols>
    <col min="1" max="1" width="14.28515625" style="2" customWidth="1"/>
    <col min="2" max="2" width="10.85546875" style="2" customWidth="1"/>
    <col min="3" max="3" width="10.42578125" style="2" customWidth="1"/>
    <col min="4" max="4" width="10.28515625" style="2" customWidth="1"/>
    <col min="5" max="5" width="10.7109375" style="2" customWidth="1"/>
    <col min="6" max="6" width="11" style="2" customWidth="1"/>
    <col min="7" max="7" width="11.5703125" style="2" customWidth="1"/>
    <col min="8" max="8" width="10.5703125" style="2" customWidth="1"/>
    <col min="9" max="9" width="10" style="2" customWidth="1"/>
    <col min="10" max="10" width="10.5703125" style="2" customWidth="1"/>
    <col min="11" max="11" width="11" style="2" customWidth="1"/>
    <col min="12" max="12" width="16" style="2" customWidth="1"/>
    <col min="13" max="256" width="11.42578125" style="2"/>
    <col min="257" max="257" width="14.28515625" style="2" customWidth="1"/>
    <col min="258" max="258" width="10.85546875" style="2" customWidth="1"/>
    <col min="259" max="259" width="10.42578125" style="2" customWidth="1"/>
    <col min="260" max="260" width="10.28515625" style="2" customWidth="1"/>
    <col min="261" max="261" width="10.7109375" style="2" customWidth="1"/>
    <col min="262" max="262" width="11" style="2" customWidth="1"/>
    <col min="263" max="263" width="11.5703125" style="2" customWidth="1"/>
    <col min="264" max="264" width="10.5703125" style="2" customWidth="1"/>
    <col min="265" max="265" width="10" style="2" customWidth="1"/>
    <col min="266" max="266" width="10.5703125" style="2" customWidth="1"/>
    <col min="267" max="267" width="11" style="2" customWidth="1"/>
    <col min="268" max="268" width="16" style="2" customWidth="1"/>
    <col min="269" max="512" width="11.42578125" style="2"/>
    <col min="513" max="513" width="14.28515625" style="2" customWidth="1"/>
    <col min="514" max="514" width="10.85546875" style="2" customWidth="1"/>
    <col min="515" max="515" width="10.42578125" style="2" customWidth="1"/>
    <col min="516" max="516" width="10.28515625" style="2" customWidth="1"/>
    <col min="517" max="517" width="10.7109375" style="2" customWidth="1"/>
    <col min="518" max="518" width="11" style="2" customWidth="1"/>
    <col min="519" max="519" width="11.5703125" style="2" customWidth="1"/>
    <col min="520" max="520" width="10.5703125" style="2" customWidth="1"/>
    <col min="521" max="521" width="10" style="2" customWidth="1"/>
    <col min="522" max="522" width="10.5703125" style="2" customWidth="1"/>
    <col min="523" max="523" width="11" style="2" customWidth="1"/>
    <col min="524" max="524" width="16" style="2" customWidth="1"/>
    <col min="525" max="768" width="11.42578125" style="2"/>
    <col min="769" max="769" width="14.28515625" style="2" customWidth="1"/>
    <col min="770" max="770" width="10.85546875" style="2" customWidth="1"/>
    <col min="771" max="771" width="10.42578125" style="2" customWidth="1"/>
    <col min="772" max="772" width="10.28515625" style="2" customWidth="1"/>
    <col min="773" max="773" width="10.7109375" style="2" customWidth="1"/>
    <col min="774" max="774" width="11" style="2" customWidth="1"/>
    <col min="775" max="775" width="11.5703125" style="2" customWidth="1"/>
    <col min="776" max="776" width="10.5703125" style="2" customWidth="1"/>
    <col min="777" max="777" width="10" style="2" customWidth="1"/>
    <col min="778" max="778" width="10.5703125" style="2" customWidth="1"/>
    <col min="779" max="779" width="11" style="2" customWidth="1"/>
    <col min="780" max="780" width="16" style="2" customWidth="1"/>
    <col min="781" max="1024" width="11.42578125" style="2"/>
    <col min="1025" max="1025" width="14.28515625" style="2" customWidth="1"/>
    <col min="1026" max="1026" width="10.85546875" style="2" customWidth="1"/>
    <col min="1027" max="1027" width="10.42578125" style="2" customWidth="1"/>
    <col min="1028" max="1028" width="10.28515625" style="2" customWidth="1"/>
    <col min="1029" max="1029" width="10.7109375" style="2" customWidth="1"/>
    <col min="1030" max="1030" width="11" style="2" customWidth="1"/>
    <col min="1031" max="1031" width="11.5703125" style="2" customWidth="1"/>
    <col min="1032" max="1032" width="10.5703125" style="2" customWidth="1"/>
    <col min="1033" max="1033" width="10" style="2" customWidth="1"/>
    <col min="1034" max="1034" width="10.5703125" style="2" customWidth="1"/>
    <col min="1035" max="1035" width="11" style="2" customWidth="1"/>
    <col min="1036" max="1036" width="16" style="2" customWidth="1"/>
    <col min="1037" max="1280" width="11.42578125" style="2"/>
    <col min="1281" max="1281" width="14.28515625" style="2" customWidth="1"/>
    <col min="1282" max="1282" width="10.85546875" style="2" customWidth="1"/>
    <col min="1283" max="1283" width="10.42578125" style="2" customWidth="1"/>
    <col min="1284" max="1284" width="10.28515625" style="2" customWidth="1"/>
    <col min="1285" max="1285" width="10.7109375" style="2" customWidth="1"/>
    <col min="1286" max="1286" width="11" style="2" customWidth="1"/>
    <col min="1287" max="1287" width="11.5703125" style="2" customWidth="1"/>
    <col min="1288" max="1288" width="10.5703125" style="2" customWidth="1"/>
    <col min="1289" max="1289" width="10" style="2" customWidth="1"/>
    <col min="1290" max="1290" width="10.5703125" style="2" customWidth="1"/>
    <col min="1291" max="1291" width="11" style="2" customWidth="1"/>
    <col min="1292" max="1292" width="16" style="2" customWidth="1"/>
    <col min="1293" max="1536" width="11.42578125" style="2"/>
    <col min="1537" max="1537" width="14.28515625" style="2" customWidth="1"/>
    <col min="1538" max="1538" width="10.85546875" style="2" customWidth="1"/>
    <col min="1539" max="1539" width="10.42578125" style="2" customWidth="1"/>
    <col min="1540" max="1540" width="10.28515625" style="2" customWidth="1"/>
    <col min="1541" max="1541" width="10.7109375" style="2" customWidth="1"/>
    <col min="1542" max="1542" width="11" style="2" customWidth="1"/>
    <col min="1543" max="1543" width="11.5703125" style="2" customWidth="1"/>
    <col min="1544" max="1544" width="10.5703125" style="2" customWidth="1"/>
    <col min="1545" max="1545" width="10" style="2" customWidth="1"/>
    <col min="1546" max="1546" width="10.5703125" style="2" customWidth="1"/>
    <col min="1547" max="1547" width="11" style="2" customWidth="1"/>
    <col min="1548" max="1548" width="16" style="2" customWidth="1"/>
    <col min="1549" max="1792" width="11.42578125" style="2"/>
    <col min="1793" max="1793" width="14.28515625" style="2" customWidth="1"/>
    <col min="1794" max="1794" width="10.85546875" style="2" customWidth="1"/>
    <col min="1795" max="1795" width="10.42578125" style="2" customWidth="1"/>
    <col min="1796" max="1796" width="10.28515625" style="2" customWidth="1"/>
    <col min="1797" max="1797" width="10.7109375" style="2" customWidth="1"/>
    <col min="1798" max="1798" width="11" style="2" customWidth="1"/>
    <col min="1799" max="1799" width="11.5703125" style="2" customWidth="1"/>
    <col min="1800" max="1800" width="10.5703125" style="2" customWidth="1"/>
    <col min="1801" max="1801" width="10" style="2" customWidth="1"/>
    <col min="1802" max="1802" width="10.5703125" style="2" customWidth="1"/>
    <col min="1803" max="1803" width="11" style="2" customWidth="1"/>
    <col min="1804" max="1804" width="16" style="2" customWidth="1"/>
    <col min="1805" max="2048" width="11.42578125" style="2"/>
    <col min="2049" max="2049" width="14.28515625" style="2" customWidth="1"/>
    <col min="2050" max="2050" width="10.85546875" style="2" customWidth="1"/>
    <col min="2051" max="2051" width="10.42578125" style="2" customWidth="1"/>
    <col min="2052" max="2052" width="10.28515625" style="2" customWidth="1"/>
    <col min="2053" max="2053" width="10.7109375" style="2" customWidth="1"/>
    <col min="2054" max="2054" width="11" style="2" customWidth="1"/>
    <col min="2055" max="2055" width="11.5703125" style="2" customWidth="1"/>
    <col min="2056" max="2056" width="10.5703125" style="2" customWidth="1"/>
    <col min="2057" max="2057" width="10" style="2" customWidth="1"/>
    <col min="2058" max="2058" width="10.5703125" style="2" customWidth="1"/>
    <col min="2059" max="2059" width="11" style="2" customWidth="1"/>
    <col min="2060" max="2060" width="16" style="2" customWidth="1"/>
    <col min="2061" max="2304" width="11.42578125" style="2"/>
    <col min="2305" max="2305" width="14.28515625" style="2" customWidth="1"/>
    <col min="2306" max="2306" width="10.85546875" style="2" customWidth="1"/>
    <col min="2307" max="2307" width="10.42578125" style="2" customWidth="1"/>
    <col min="2308" max="2308" width="10.28515625" style="2" customWidth="1"/>
    <col min="2309" max="2309" width="10.7109375" style="2" customWidth="1"/>
    <col min="2310" max="2310" width="11" style="2" customWidth="1"/>
    <col min="2311" max="2311" width="11.5703125" style="2" customWidth="1"/>
    <col min="2312" max="2312" width="10.5703125" style="2" customWidth="1"/>
    <col min="2313" max="2313" width="10" style="2" customWidth="1"/>
    <col min="2314" max="2314" width="10.5703125" style="2" customWidth="1"/>
    <col min="2315" max="2315" width="11" style="2" customWidth="1"/>
    <col min="2316" max="2316" width="16" style="2" customWidth="1"/>
    <col min="2317" max="2560" width="11.42578125" style="2"/>
    <col min="2561" max="2561" width="14.28515625" style="2" customWidth="1"/>
    <col min="2562" max="2562" width="10.85546875" style="2" customWidth="1"/>
    <col min="2563" max="2563" width="10.42578125" style="2" customWidth="1"/>
    <col min="2564" max="2564" width="10.28515625" style="2" customWidth="1"/>
    <col min="2565" max="2565" width="10.7109375" style="2" customWidth="1"/>
    <col min="2566" max="2566" width="11" style="2" customWidth="1"/>
    <col min="2567" max="2567" width="11.5703125" style="2" customWidth="1"/>
    <col min="2568" max="2568" width="10.5703125" style="2" customWidth="1"/>
    <col min="2569" max="2569" width="10" style="2" customWidth="1"/>
    <col min="2570" max="2570" width="10.5703125" style="2" customWidth="1"/>
    <col min="2571" max="2571" width="11" style="2" customWidth="1"/>
    <col min="2572" max="2572" width="16" style="2" customWidth="1"/>
    <col min="2573" max="2816" width="11.42578125" style="2"/>
    <col min="2817" max="2817" width="14.28515625" style="2" customWidth="1"/>
    <col min="2818" max="2818" width="10.85546875" style="2" customWidth="1"/>
    <col min="2819" max="2819" width="10.42578125" style="2" customWidth="1"/>
    <col min="2820" max="2820" width="10.28515625" style="2" customWidth="1"/>
    <col min="2821" max="2821" width="10.7109375" style="2" customWidth="1"/>
    <col min="2822" max="2822" width="11" style="2" customWidth="1"/>
    <col min="2823" max="2823" width="11.5703125" style="2" customWidth="1"/>
    <col min="2824" max="2824" width="10.5703125" style="2" customWidth="1"/>
    <col min="2825" max="2825" width="10" style="2" customWidth="1"/>
    <col min="2826" max="2826" width="10.5703125" style="2" customWidth="1"/>
    <col min="2827" max="2827" width="11" style="2" customWidth="1"/>
    <col min="2828" max="2828" width="16" style="2" customWidth="1"/>
    <col min="2829" max="3072" width="11.42578125" style="2"/>
    <col min="3073" max="3073" width="14.28515625" style="2" customWidth="1"/>
    <col min="3074" max="3074" width="10.85546875" style="2" customWidth="1"/>
    <col min="3075" max="3075" width="10.42578125" style="2" customWidth="1"/>
    <col min="3076" max="3076" width="10.28515625" style="2" customWidth="1"/>
    <col min="3077" max="3077" width="10.7109375" style="2" customWidth="1"/>
    <col min="3078" max="3078" width="11" style="2" customWidth="1"/>
    <col min="3079" max="3079" width="11.5703125" style="2" customWidth="1"/>
    <col min="3080" max="3080" width="10.5703125" style="2" customWidth="1"/>
    <col min="3081" max="3081" width="10" style="2" customWidth="1"/>
    <col min="3082" max="3082" width="10.5703125" style="2" customWidth="1"/>
    <col min="3083" max="3083" width="11" style="2" customWidth="1"/>
    <col min="3084" max="3084" width="16" style="2" customWidth="1"/>
    <col min="3085" max="3328" width="11.42578125" style="2"/>
    <col min="3329" max="3329" width="14.28515625" style="2" customWidth="1"/>
    <col min="3330" max="3330" width="10.85546875" style="2" customWidth="1"/>
    <col min="3331" max="3331" width="10.42578125" style="2" customWidth="1"/>
    <col min="3332" max="3332" width="10.28515625" style="2" customWidth="1"/>
    <col min="3333" max="3333" width="10.7109375" style="2" customWidth="1"/>
    <col min="3334" max="3334" width="11" style="2" customWidth="1"/>
    <col min="3335" max="3335" width="11.5703125" style="2" customWidth="1"/>
    <col min="3336" max="3336" width="10.5703125" style="2" customWidth="1"/>
    <col min="3337" max="3337" width="10" style="2" customWidth="1"/>
    <col min="3338" max="3338" width="10.5703125" style="2" customWidth="1"/>
    <col min="3339" max="3339" width="11" style="2" customWidth="1"/>
    <col min="3340" max="3340" width="16" style="2" customWidth="1"/>
    <col min="3341" max="3584" width="11.42578125" style="2"/>
    <col min="3585" max="3585" width="14.28515625" style="2" customWidth="1"/>
    <col min="3586" max="3586" width="10.85546875" style="2" customWidth="1"/>
    <col min="3587" max="3587" width="10.42578125" style="2" customWidth="1"/>
    <col min="3588" max="3588" width="10.28515625" style="2" customWidth="1"/>
    <col min="3589" max="3589" width="10.7109375" style="2" customWidth="1"/>
    <col min="3590" max="3590" width="11" style="2" customWidth="1"/>
    <col min="3591" max="3591" width="11.5703125" style="2" customWidth="1"/>
    <col min="3592" max="3592" width="10.5703125" style="2" customWidth="1"/>
    <col min="3593" max="3593" width="10" style="2" customWidth="1"/>
    <col min="3594" max="3594" width="10.5703125" style="2" customWidth="1"/>
    <col min="3595" max="3595" width="11" style="2" customWidth="1"/>
    <col min="3596" max="3596" width="16" style="2" customWidth="1"/>
    <col min="3597" max="3840" width="11.42578125" style="2"/>
    <col min="3841" max="3841" width="14.28515625" style="2" customWidth="1"/>
    <col min="3842" max="3842" width="10.85546875" style="2" customWidth="1"/>
    <col min="3843" max="3843" width="10.42578125" style="2" customWidth="1"/>
    <col min="3844" max="3844" width="10.28515625" style="2" customWidth="1"/>
    <col min="3845" max="3845" width="10.7109375" style="2" customWidth="1"/>
    <col min="3846" max="3846" width="11" style="2" customWidth="1"/>
    <col min="3847" max="3847" width="11.5703125" style="2" customWidth="1"/>
    <col min="3848" max="3848" width="10.5703125" style="2" customWidth="1"/>
    <col min="3849" max="3849" width="10" style="2" customWidth="1"/>
    <col min="3850" max="3850" width="10.5703125" style="2" customWidth="1"/>
    <col min="3851" max="3851" width="11" style="2" customWidth="1"/>
    <col min="3852" max="3852" width="16" style="2" customWidth="1"/>
    <col min="3853" max="4096" width="11.42578125" style="2"/>
    <col min="4097" max="4097" width="14.28515625" style="2" customWidth="1"/>
    <col min="4098" max="4098" width="10.85546875" style="2" customWidth="1"/>
    <col min="4099" max="4099" width="10.42578125" style="2" customWidth="1"/>
    <col min="4100" max="4100" width="10.28515625" style="2" customWidth="1"/>
    <col min="4101" max="4101" width="10.7109375" style="2" customWidth="1"/>
    <col min="4102" max="4102" width="11" style="2" customWidth="1"/>
    <col min="4103" max="4103" width="11.5703125" style="2" customWidth="1"/>
    <col min="4104" max="4104" width="10.5703125" style="2" customWidth="1"/>
    <col min="4105" max="4105" width="10" style="2" customWidth="1"/>
    <col min="4106" max="4106" width="10.5703125" style="2" customWidth="1"/>
    <col min="4107" max="4107" width="11" style="2" customWidth="1"/>
    <col min="4108" max="4108" width="16" style="2" customWidth="1"/>
    <col min="4109" max="4352" width="11.42578125" style="2"/>
    <col min="4353" max="4353" width="14.28515625" style="2" customWidth="1"/>
    <col min="4354" max="4354" width="10.85546875" style="2" customWidth="1"/>
    <col min="4355" max="4355" width="10.42578125" style="2" customWidth="1"/>
    <col min="4356" max="4356" width="10.28515625" style="2" customWidth="1"/>
    <col min="4357" max="4357" width="10.7109375" style="2" customWidth="1"/>
    <col min="4358" max="4358" width="11" style="2" customWidth="1"/>
    <col min="4359" max="4359" width="11.5703125" style="2" customWidth="1"/>
    <col min="4360" max="4360" width="10.5703125" style="2" customWidth="1"/>
    <col min="4361" max="4361" width="10" style="2" customWidth="1"/>
    <col min="4362" max="4362" width="10.5703125" style="2" customWidth="1"/>
    <col min="4363" max="4363" width="11" style="2" customWidth="1"/>
    <col min="4364" max="4364" width="16" style="2" customWidth="1"/>
    <col min="4365" max="4608" width="11.42578125" style="2"/>
    <col min="4609" max="4609" width="14.28515625" style="2" customWidth="1"/>
    <col min="4610" max="4610" width="10.85546875" style="2" customWidth="1"/>
    <col min="4611" max="4611" width="10.42578125" style="2" customWidth="1"/>
    <col min="4612" max="4612" width="10.28515625" style="2" customWidth="1"/>
    <col min="4613" max="4613" width="10.7109375" style="2" customWidth="1"/>
    <col min="4614" max="4614" width="11" style="2" customWidth="1"/>
    <col min="4615" max="4615" width="11.5703125" style="2" customWidth="1"/>
    <col min="4616" max="4616" width="10.5703125" style="2" customWidth="1"/>
    <col min="4617" max="4617" width="10" style="2" customWidth="1"/>
    <col min="4618" max="4618" width="10.5703125" style="2" customWidth="1"/>
    <col min="4619" max="4619" width="11" style="2" customWidth="1"/>
    <col min="4620" max="4620" width="16" style="2" customWidth="1"/>
    <col min="4621" max="4864" width="11.42578125" style="2"/>
    <col min="4865" max="4865" width="14.28515625" style="2" customWidth="1"/>
    <col min="4866" max="4866" width="10.85546875" style="2" customWidth="1"/>
    <col min="4867" max="4867" width="10.42578125" style="2" customWidth="1"/>
    <col min="4868" max="4868" width="10.28515625" style="2" customWidth="1"/>
    <col min="4869" max="4869" width="10.7109375" style="2" customWidth="1"/>
    <col min="4870" max="4870" width="11" style="2" customWidth="1"/>
    <col min="4871" max="4871" width="11.5703125" style="2" customWidth="1"/>
    <col min="4872" max="4872" width="10.5703125" style="2" customWidth="1"/>
    <col min="4873" max="4873" width="10" style="2" customWidth="1"/>
    <col min="4874" max="4874" width="10.5703125" style="2" customWidth="1"/>
    <col min="4875" max="4875" width="11" style="2" customWidth="1"/>
    <col min="4876" max="4876" width="16" style="2" customWidth="1"/>
    <col min="4877" max="5120" width="11.42578125" style="2"/>
    <col min="5121" max="5121" width="14.28515625" style="2" customWidth="1"/>
    <col min="5122" max="5122" width="10.85546875" style="2" customWidth="1"/>
    <col min="5123" max="5123" width="10.42578125" style="2" customWidth="1"/>
    <col min="5124" max="5124" width="10.28515625" style="2" customWidth="1"/>
    <col min="5125" max="5125" width="10.7109375" style="2" customWidth="1"/>
    <col min="5126" max="5126" width="11" style="2" customWidth="1"/>
    <col min="5127" max="5127" width="11.5703125" style="2" customWidth="1"/>
    <col min="5128" max="5128" width="10.5703125" style="2" customWidth="1"/>
    <col min="5129" max="5129" width="10" style="2" customWidth="1"/>
    <col min="5130" max="5130" width="10.5703125" style="2" customWidth="1"/>
    <col min="5131" max="5131" width="11" style="2" customWidth="1"/>
    <col min="5132" max="5132" width="16" style="2" customWidth="1"/>
    <col min="5133" max="5376" width="11.42578125" style="2"/>
    <col min="5377" max="5377" width="14.28515625" style="2" customWidth="1"/>
    <col min="5378" max="5378" width="10.85546875" style="2" customWidth="1"/>
    <col min="5379" max="5379" width="10.42578125" style="2" customWidth="1"/>
    <col min="5380" max="5380" width="10.28515625" style="2" customWidth="1"/>
    <col min="5381" max="5381" width="10.7109375" style="2" customWidth="1"/>
    <col min="5382" max="5382" width="11" style="2" customWidth="1"/>
    <col min="5383" max="5383" width="11.5703125" style="2" customWidth="1"/>
    <col min="5384" max="5384" width="10.5703125" style="2" customWidth="1"/>
    <col min="5385" max="5385" width="10" style="2" customWidth="1"/>
    <col min="5386" max="5386" width="10.5703125" style="2" customWidth="1"/>
    <col min="5387" max="5387" width="11" style="2" customWidth="1"/>
    <col min="5388" max="5388" width="16" style="2" customWidth="1"/>
    <col min="5389" max="5632" width="11.42578125" style="2"/>
    <col min="5633" max="5633" width="14.28515625" style="2" customWidth="1"/>
    <col min="5634" max="5634" width="10.85546875" style="2" customWidth="1"/>
    <col min="5635" max="5635" width="10.42578125" style="2" customWidth="1"/>
    <col min="5636" max="5636" width="10.28515625" style="2" customWidth="1"/>
    <col min="5637" max="5637" width="10.7109375" style="2" customWidth="1"/>
    <col min="5638" max="5638" width="11" style="2" customWidth="1"/>
    <col min="5639" max="5639" width="11.5703125" style="2" customWidth="1"/>
    <col min="5640" max="5640" width="10.5703125" style="2" customWidth="1"/>
    <col min="5641" max="5641" width="10" style="2" customWidth="1"/>
    <col min="5642" max="5642" width="10.5703125" style="2" customWidth="1"/>
    <col min="5643" max="5643" width="11" style="2" customWidth="1"/>
    <col min="5644" max="5644" width="16" style="2" customWidth="1"/>
    <col min="5645" max="5888" width="11.42578125" style="2"/>
    <col min="5889" max="5889" width="14.28515625" style="2" customWidth="1"/>
    <col min="5890" max="5890" width="10.85546875" style="2" customWidth="1"/>
    <col min="5891" max="5891" width="10.42578125" style="2" customWidth="1"/>
    <col min="5892" max="5892" width="10.28515625" style="2" customWidth="1"/>
    <col min="5893" max="5893" width="10.7109375" style="2" customWidth="1"/>
    <col min="5894" max="5894" width="11" style="2" customWidth="1"/>
    <col min="5895" max="5895" width="11.5703125" style="2" customWidth="1"/>
    <col min="5896" max="5896" width="10.5703125" style="2" customWidth="1"/>
    <col min="5897" max="5897" width="10" style="2" customWidth="1"/>
    <col min="5898" max="5898" width="10.5703125" style="2" customWidth="1"/>
    <col min="5899" max="5899" width="11" style="2" customWidth="1"/>
    <col min="5900" max="5900" width="16" style="2" customWidth="1"/>
    <col min="5901" max="6144" width="11.42578125" style="2"/>
    <col min="6145" max="6145" width="14.28515625" style="2" customWidth="1"/>
    <col min="6146" max="6146" width="10.85546875" style="2" customWidth="1"/>
    <col min="6147" max="6147" width="10.42578125" style="2" customWidth="1"/>
    <col min="6148" max="6148" width="10.28515625" style="2" customWidth="1"/>
    <col min="6149" max="6149" width="10.7109375" style="2" customWidth="1"/>
    <col min="6150" max="6150" width="11" style="2" customWidth="1"/>
    <col min="6151" max="6151" width="11.5703125" style="2" customWidth="1"/>
    <col min="6152" max="6152" width="10.5703125" style="2" customWidth="1"/>
    <col min="6153" max="6153" width="10" style="2" customWidth="1"/>
    <col min="6154" max="6154" width="10.5703125" style="2" customWidth="1"/>
    <col min="6155" max="6155" width="11" style="2" customWidth="1"/>
    <col min="6156" max="6156" width="16" style="2" customWidth="1"/>
    <col min="6157" max="6400" width="11.42578125" style="2"/>
    <col min="6401" max="6401" width="14.28515625" style="2" customWidth="1"/>
    <col min="6402" max="6402" width="10.85546875" style="2" customWidth="1"/>
    <col min="6403" max="6403" width="10.42578125" style="2" customWidth="1"/>
    <col min="6404" max="6404" width="10.28515625" style="2" customWidth="1"/>
    <col min="6405" max="6405" width="10.7109375" style="2" customWidth="1"/>
    <col min="6406" max="6406" width="11" style="2" customWidth="1"/>
    <col min="6407" max="6407" width="11.5703125" style="2" customWidth="1"/>
    <col min="6408" max="6408" width="10.5703125" style="2" customWidth="1"/>
    <col min="6409" max="6409" width="10" style="2" customWidth="1"/>
    <col min="6410" max="6410" width="10.5703125" style="2" customWidth="1"/>
    <col min="6411" max="6411" width="11" style="2" customWidth="1"/>
    <col min="6412" max="6412" width="16" style="2" customWidth="1"/>
    <col min="6413" max="6656" width="11.42578125" style="2"/>
    <col min="6657" max="6657" width="14.28515625" style="2" customWidth="1"/>
    <col min="6658" max="6658" width="10.85546875" style="2" customWidth="1"/>
    <col min="6659" max="6659" width="10.42578125" style="2" customWidth="1"/>
    <col min="6660" max="6660" width="10.28515625" style="2" customWidth="1"/>
    <col min="6661" max="6661" width="10.7109375" style="2" customWidth="1"/>
    <col min="6662" max="6662" width="11" style="2" customWidth="1"/>
    <col min="6663" max="6663" width="11.5703125" style="2" customWidth="1"/>
    <col min="6664" max="6664" width="10.5703125" style="2" customWidth="1"/>
    <col min="6665" max="6665" width="10" style="2" customWidth="1"/>
    <col min="6666" max="6666" width="10.5703125" style="2" customWidth="1"/>
    <col min="6667" max="6667" width="11" style="2" customWidth="1"/>
    <col min="6668" max="6668" width="16" style="2" customWidth="1"/>
    <col min="6669" max="6912" width="11.42578125" style="2"/>
    <col min="6913" max="6913" width="14.28515625" style="2" customWidth="1"/>
    <col min="6914" max="6914" width="10.85546875" style="2" customWidth="1"/>
    <col min="6915" max="6915" width="10.42578125" style="2" customWidth="1"/>
    <col min="6916" max="6916" width="10.28515625" style="2" customWidth="1"/>
    <col min="6917" max="6917" width="10.7109375" style="2" customWidth="1"/>
    <col min="6918" max="6918" width="11" style="2" customWidth="1"/>
    <col min="6919" max="6919" width="11.5703125" style="2" customWidth="1"/>
    <col min="6920" max="6920" width="10.5703125" style="2" customWidth="1"/>
    <col min="6921" max="6921" width="10" style="2" customWidth="1"/>
    <col min="6922" max="6922" width="10.5703125" style="2" customWidth="1"/>
    <col min="6923" max="6923" width="11" style="2" customWidth="1"/>
    <col min="6924" max="6924" width="16" style="2" customWidth="1"/>
    <col min="6925" max="7168" width="11.42578125" style="2"/>
    <col min="7169" max="7169" width="14.28515625" style="2" customWidth="1"/>
    <col min="7170" max="7170" width="10.85546875" style="2" customWidth="1"/>
    <col min="7171" max="7171" width="10.42578125" style="2" customWidth="1"/>
    <col min="7172" max="7172" width="10.28515625" style="2" customWidth="1"/>
    <col min="7173" max="7173" width="10.7109375" style="2" customWidth="1"/>
    <col min="7174" max="7174" width="11" style="2" customWidth="1"/>
    <col min="7175" max="7175" width="11.5703125" style="2" customWidth="1"/>
    <col min="7176" max="7176" width="10.5703125" style="2" customWidth="1"/>
    <col min="7177" max="7177" width="10" style="2" customWidth="1"/>
    <col min="7178" max="7178" width="10.5703125" style="2" customWidth="1"/>
    <col min="7179" max="7179" width="11" style="2" customWidth="1"/>
    <col min="7180" max="7180" width="16" style="2" customWidth="1"/>
    <col min="7181" max="7424" width="11.42578125" style="2"/>
    <col min="7425" max="7425" width="14.28515625" style="2" customWidth="1"/>
    <col min="7426" max="7426" width="10.85546875" style="2" customWidth="1"/>
    <col min="7427" max="7427" width="10.42578125" style="2" customWidth="1"/>
    <col min="7428" max="7428" width="10.28515625" style="2" customWidth="1"/>
    <col min="7429" max="7429" width="10.7109375" style="2" customWidth="1"/>
    <col min="7430" max="7430" width="11" style="2" customWidth="1"/>
    <col min="7431" max="7431" width="11.5703125" style="2" customWidth="1"/>
    <col min="7432" max="7432" width="10.5703125" style="2" customWidth="1"/>
    <col min="7433" max="7433" width="10" style="2" customWidth="1"/>
    <col min="7434" max="7434" width="10.5703125" style="2" customWidth="1"/>
    <col min="7435" max="7435" width="11" style="2" customWidth="1"/>
    <col min="7436" max="7436" width="16" style="2" customWidth="1"/>
    <col min="7437" max="7680" width="11.42578125" style="2"/>
    <col min="7681" max="7681" width="14.28515625" style="2" customWidth="1"/>
    <col min="7682" max="7682" width="10.85546875" style="2" customWidth="1"/>
    <col min="7683" max="7683" width="10.42578125" style="2" customWidth="1"/>
    <col min="7684" max="7684" width="10.28515625" style="2" customWidth="1"/>
    <col min="7685" max="7685" width="10.7109375" style="2" customWidth="1"/>
    <col min="7686" max="7686" width="11" style="2" customWidth="1"/>
    <col min="7687" max="7687" width="11.5703125" style="2" customWidth="1"/>
    <col min="7688" max="7688" width="10.5703125" style="2" customWidth="1"/>
    <col min="7689" max="7689" width="10" style="2" customWidth="1"/>
    <col min="7690" max="7690" width="10.5703125" style="2" customWidth="1"/>
    <col min="7691" max="7691" width="11" style="2" customWidth="1"/>
    <col min="7692" max="7692" width="16" style="2" customWidth="1"/>
    <col min="7693" max="7936" width="11.42578125" style="2"/>
    <col min="7937" max="7937" width="14.28515625" style="2" customWidth="1"/>
    <col min="7938" max="7938" width="10.85546875" style="2" customWidth="1"/>
    <col min="7939" max="7939" width="10.42578125" style="2" customWidth="1"/>
    <col min="7940" max="7940" width="10.28515625" style="2" customWidth="1"/>
    <col min="7941" max="7941" width="10.7109375" style="2" customWidth="1"/>
    <col min="7942" max="7942" width="11" style="2" customWidth="1"/>
    <col min="7943" max="7943" width="11.5703125" style="2" customWidth="1"/>
    <col min="7944" max="7944" width="10.5703125" style="2" customWidth="1"/>
    <col min="7945" max="7945" width="10" style="2" customWidth="1"/>
    <col min="7946" max="7946" width="10.5703125" style="2" customWidth="1"/>
    <col min="7947" max="7947" width="11" style="2" customWidth="1"/>
    <col min="7948" max="7948" width="16" style="2" customWidth="1"/>
    <col min="7949" max="8192" width="11.42578125" style="2"/>
    <col min="8193" max="8193" width="14.28515625" style="2" customWidth="1"/>
    <col min="8194" max="8194" width="10.85546875" style="2" customWidth="1"/>
    <col min="8195" max="8195" width="10.42578125" style="2" customWidth="1"/>
    <col min="8196" max="8196" width="10.28515625" style="2" customWidth="1"/>
    <col min="8197" max="8197" width="10.7109375" style="2" customWidth="1"/>
    <col min="8198" max="8198" width="11" style="2" customWidth="1"/>
    <col min="8199" max="8199" width="11.5703125" style="2" customWidth="1"/>
    <col min="8200" max="8200" width="10.5703125" style="2" customWidth="1"/>
    <col min="8201" max="8201" width="10" style="2" customWidth="1"/>
    <col min="8202" max="8202" width="10.5703125" style="2" customWidth="1"/>
    <col min="8203" max="8203" width="11" style="2" customWidth="1"/>
    <col min="8204" max="8204" width="16" style="2" customWidth="1"/>
    <col min="8205" max="8448" width="11.42578125" style="2"/>
    <col min="8449" max="8449" width="14.28515625" style="2" customWidth="1"/>
    <col min="8450" max="8450" width="10.85546875" style="2" customWidth="1"/>
    <col min="8451" max="8451" width="10.42578125" style="2" customWidth="1"/>
    <col min="8452" max="8452" width="10.28515625" style="2" customWidth="1"/>
    <col min="8453" max="8453" width="10.7109375" style="2" customWidth="1"/>
    <col min="8454" max="8454" width="11" style="2" customWidth="1"/>
    <col min="8455" max="8455" width="11.5703125" style="2" customWidth="1"/>
    <col min="8456" max="8456" width="10.5703125" style="2" customWidth="1"/>
    <col min="8457" max="8457" width="10" style="2" customWidth="1"/>
    <col min="8458" max="8458" width="10.5703125" style="2" customWidth="1"/>
    <col min="8459" max="8459" width="11" style="2" customWidth="1"/>
    <col min="8460" max="8460" width="16" style="2" customWidth="1"/>
    <col min="8461" max="8704" width="11.42578125" style="2"/>
    <col min="8705" max="8705" width="14.28515625" style="2" customWidth="1"/>
    <col min="8706" max="8706" width="10.85546875" style="2" customWidth="1"/>
    <col min="8707" max="8707" width="10.42578125" style="2" customWidth="1"/>
    <col min="8708" max="8708" width="10.28515625" style="2" customWidth="1"/>
    <col min="8709" max="8709" width="10.7109375" style="2" customWidth="1"/>
    <col min="8710" max="8710" width="11" style="2" customWidth="1"/>
    <col min="8711" max="8711" width="11.5703125" style="2" customWidth="1"/>
    <col min="8712" max="8712" width="10.5703125" style="2" customWidth="1"/>
    <col min="8713" max="8713" width="10" style="2" customWidth="1"/>
    <col min="8714" max="8714" width="10.5703125" style="2" customWidth="1"/>
    <col min="8715" max="8715" width="11" style="2" customWidth="1"/>
    <col min="8716" max="8716" width="16" style="2" customWidth="1"/>
    <col min="8717" max="8960" width="11.42578125" style="2"/>
    <col min="8961" max="8961" width="14.28515625" style="2" customWidth="1"/>
    <col min="8962" max="8962" width="10.85546875" style="2" customWidth="1"/>
    <col min="8963" max="8963" width="10.42578125" style="2" customWidth="1"/>
    <col min="8964" max="8964" width="10.28515625" style="2" customWidth="1"/>
    <col min="8965" max="8965" width="10.7109375" style="2" customWidth="1"/>
    <col min="8966" max="8966" width="11" style="2" customWidth="1"/>
    <col min="8967" max="8967" width="11.5703125" style="2" customWidth="1"/>
    <col min="8968" max="8968" width="10.5703125" style="2" customWidth="1"/>
    <col min="8969" max="8969" width="10" style="2" customWidth="1"/>
    <col min="8970" max="8970" width="10.5703125" style="2" customWidth="1"/>
    <col min="8971" max="8971" width="11" style="2" customWidth="1"/>
    <col min="8972" max="8972" width="16" style="2" customWidth="1"/>
    <col min="8973" max="9216" width="11.42578125" style="2"/>
    <col min="9217" max="9217" width="14.28515625" style="2" customWidth="1"/>
    <col min="9218" max="9218" width="10.85546875" style="2" customWidth="1"/>
    <col min="9219" max="9219" width="10.42578125" style="2" customWidth="1"/>
    <col min="9220" max="9220" width="10.28515625" style="2" customWidth="1"/>
    <col min="9221" max="9221" width="10.7109375" style="2" customWidth="1"/>
    <col min="9222" max="9222" width="11" style="2" customWidth="1"/>
    <col min="9223" max="9223" width="11.5703125" style="2" customWidth="1"/>
    <col min="9224" max="9224" width="10.5703125" style="2" customWidth="1"/>
    <col min="9225" max="9225" width="10" style="2" customWidth="1"/>
    <col min="9226" max="9226" width="10.5703125" style="2" customWidth="1"/>
    <col min="9227" max="9227" width="11" style="2" customWidth="1"/>
    <col min="9228" max="9228" width="16" style="2" customWidth="1"/>
    <col min="9229" max="9472" width="11.42578125" style="2"/>
    <col min="9473" max="9473" width="14.28515625" style="2" customWidth="1"/>
    <col min="9474" max="9474" width="10.85546875" style="2" customWidth="1"/>
    <col min="9475" max="9475" width="10.42578125" style="2" customWidth="1"/>
    <col min="9476" max="9476" width="10.28515625" style="2" customWidth="1"/>
    <col min="9477" max="9477" width="10.7109375" style="2" customWidth="1"/>
    <col min="9478" max="9478" width="11" style="2" customWidth="1"/>
    <col min="9479" max="9479" width="11.5703125" style="2" customWidth="1"/>
    <col min="9480" max="9480" width="10.5703125" style="2" customWidth="1"/>
    <col min="9481" max="9481" width="10" style="2" customWidth="1"/>
    <col min="9482" max="9482" width="10.5703125" style="2" customWidth="1"/>
    <col min="9483" max="9483" width="11" style="2" customWidth="1"/>
    <col min="9484" max="9484" width="16" style="2" customWidth="1"/>
    <col min="9485" max="9728" width="11.42578125" style="2"/>
    <col min="9729" max="9729" width="14.28515625" style="2" customWidth="1"/>
    <col min="9730" max="9730" width="10.85546875" style="2" customWidth="1"/>
    <col min="9731" max="9731" width="10.42578125" style="2" customWidth="1"/>
    <col min="9732" max="9732" width="10.28515625" style="2" customWidth="1"/>
    <col min="9733" max="9733" width="10.7109375" style="2" customWidth="1"/>
    <col min="9734" max="9734" width="11" style="2" customWidth="1"/>
    <col min="9735" max="9735" width="11.5703125" style="2" customWidth="1"/>
    <col min="9736" max="9736" width="10.5703125" style="2" customWidth="1"/>
    <col min="9737" max="9737" width="10" style="2" customWidth="1"/>
    <col min="9738" max="9738" width="10.5703125" style="2" customWidth="1"/>
    <col min="9739" max="9739" width="11" style="2" customWidth="1"/>
    <col min="9740" max="9740" width="16" style="2" customWidth="1"/>
    <col min="9741" max="9984" width="11.42578125" style="2"/>
    <col min="9985" max="9985" width="14.28515625" style="2" customWidth="1"/>
    <col min="9986" max="9986" width="10.85546875" style="2" customWidth="1"/>
    <col min="9987" max="9987" width="10.42578125" style="2" customWidth="1"/>
    <col min="9988" max="9988" width="10.28515625" style="2" customWidth="1"/>
    <col min="9989" max="9989" width="10.7109375" style="2" customWidth="1"/>
    <col min="9990" max="9990" width="11" style="2" customWidth="1"/>
    <col min="9991" max="9991" width="11.5703125" style="2" customWidth="1"/>
    <col min="9992" max="9992" width="10.5703125" style="2" customWidth="1"/>
    <col min="9993" max="9993" width="10" style="2" customWidth="1"/>
    <col min="9994" max="9994" width="10.5703125" style="2" customWidth="1"/>
    <col min="9995" max="9995" width="11" style="2" customWidth="1"/>
    <col min="9996" max="9996" width="16" style="2" customWidth="1"/>
    <col min="9997" max="10240" width="11.42578125" style="2"/>
    <col min="10241" max="10241" width="14.28515625" style="2" customWidth="1"/>
    <col min="10242" max="10242" width="10.85546875" style="2" customWidth="1"/>
    <col min="10243" max="10243" width="10.42578125" style="2" customWidth="1"/>
    <col min="10244" max="10244" width="10.28515625" style="2" customWidth="1"/>
    <col min="10245" max="10245" width="10.7109375" style="2" customWidth="1"/>
    <col min="10246" max="10246" width="11" style="2" customWidth="1"/>
    <col min="10247" max="10247" width="11.5703125" style="2" customWidth="1"/>
    <col min="10248" max="10248" width="10.5703125" style="2" customWidth="1"/>
    <col min="10249" max="10249" width="10" style="2" customWidth="1"/>
    <col min="10250" max="10250" width="10.5703125" style="2" customWidth="1"/>
    <col min="10251" max="10251" width="11" style="2" customWidth="1"/>
    <col min="10252" max="10252" width="16" style="2" customWidth="1"/>
    <col min="10253" max="10496" width="11.42578125" style="2"/>
    <col min="10497" max="10497" width="14.28515625" style="2" customWidth="1"/>
    <col min="10498" max="10498" width="10.85546875" style="2" customWidth="1"/>
    <col min="10499" max="10499" width="10.42578125" style="2" customWidth="1"/>
    <col min="10500" max="10500" width="10.28515625" style="2" customWidth="1"/>
    <col min="10501" max="10501" width="10.7109375" style="2" customWidth="1"/>
    <col min="10502" max="10502" width="11" style="2" customWidth="1"/>
    <col min="10503" max="10503" width="11.5703125" style="2" customWidth="1"/>
    <col min="10504" max="10504" width="10.5703125" style="2" customWidth="1"/>
    <col min="10505" max="10505" width="10" style="2" customWidth="1"/>
    <col min="10506" max="10506" width="10.5703125" style="2" customWidth="1"/>
    <col min="10507" max="10507" width="11" style="2" customWidth="1"/>
    <col min="10508" max="10508" width="16" style="2" customWidth="1"/>
    <col min="10509" max="10752" width="11.42578125" style="2"/>
    <col min="10753" max="10753" width="14.28515625" style="2" customWidth="1"/>
    <col min="10754" max="10754" width="10.85546875" style="2" customWidth="1"/>
    <col min="10755" max="10755" width="10.42578125" style="2" customWidth="1"/>
    <col min="10756" max="10756" width="10.28515625" style="2" customWidth="1"/>
    <col min="10757" max="10757" width="10.7109375" style="2" customWidth="1"/>
    <col min="10758" max="10758" width="11" style="2" customWidth="1"/>
    <col min="10759" max="10759" width="11.5703125" style="2" customWidth="1"/>
    <col min="10760" max="10760" width="10.5703125" style="2" customWidth="1"/>
    <col min="10761" max="10761" width="10" style="2" customWidth="1"/>
    <col min="10762" max="10762" width="10.5703125" style="2" customWidth="1"/>
    <col min="10763" max="10763" width="11" style="2" customWidth="1"/>
    <col min="10764" max="10764" width="16" style="2" customWidth="1"/>
    <col min="10765" max="11008" width="11.42578125" style="2"/>
    <col min="11009" max="11009" width="14.28515625" style="2" customWidth="1"/>
    <col min="11010" max="11010" width="10.85546875" style="2" customWidth="1"/>
    <col min="11011" max="11011" width="10.42578125" style="2" customWidth="1"/>
    <col min="11012" max="11012" width="10.28515625" style="2" customWidth="1"/>
    <col min="11013" max="11013" width="10.7109375" style="2" customWidth="1"/>
    <col min="11014" max="11014" width="11" style="2" customWidth="1"/>
    <col min="11015" max="11015" width="11.5703125" style="2" customWidth="1"/>
    <col min="11016" max="11016" width="10.5703125" style="2" customWidth="1"/>
    <col min="11017" max="11017" width="10" style="2" customWidth="1"/>
    <col min="11018" max="11018" width="10.5703125" style="2" customWidth="1"/>
    <col min="11019" max="11019" width="11" style="2" customWidth="1"/>
    <col min="11020" max="11020" width="16" style="2" customWidth="1"/>
    <col min="11021" max="11264" width="11.42578125" style="2"/>
    <col min="11265" max="11265" width="14.28515625" style="2" customWidth="1"/>
    <col min="11266" max="11266" width="10.85546875" style="2" customWidth="1"/>
    <col min="11267" max="11267" width="10.42578125" style="2" customWidth="1"/>
    <col min="11268" max="11268" width="10.28515625" style="2" customWidth="1"/>
    <col min="11269" max="11269" width="10.7109375" style="2" customWidth="1"/>
    <col min="11270" max="11270" width="11" style="2" customWidth="1"/>
    <col min="11271" max="11271" width="11.5703125" style="2" customWidth="1"/>
    <col min="11272" max="11272" width="10.5703125" style="2" customWidth="1"/>
    <col min="11273" max="11273" width="10" style="2" customWidth="1"/>
    <col min="11274" max="11274" width="10.5703125" style="2" customWidth="1"/>
    <col min="11275" max="11275" width="11" style="2" customWidth="1"/>
    <col min="11276" max="11276" width="16" style="2" customWidth="1"/>
    <col min="11277" max="11520" width="11.42578125" style="2"/>
    <col min="11521" max="11521" width="14.28515625" style="2" customWidth="1"/>
    <col min="11522" max="11522" width="10.85546875" style="2" customWidth="1"/>
    <col min="11523" max="11523" width="10.42578125" style="2" customWidth="1"/>
    <col min="11524" max="11524" width="10.28515625" style="2" customWidth="1"/>
    <col min="11525" max="11525" width="10.7109375" style="2" customWidth="1"/>
    <col min="11526" max="11526" width="11" style="2" customWidth="1"/>
    <col min="11527" max="11527" width="11.5703125" style="2" customWidth="1"/>
    <col min="11528" max="11528" width="10.5703125" style="2" customWidth="1"/>
    <col min="11529" max="11529" width="10" style="2" customWidth="1"/>
    <col min="11530" max="11530" width="10.5703125" style="2" customWidth="1"/>
    <col min="11531" max="11531" width="11" style="2" customWidth="1"/>
    <col min="11532" max="11532" width="16" style="2" customWidth="1"/>
    <col min="11533" max="11776" width="11.42578125" style="2"/>
    <col min="11777" max="11777" width="14.28515625" style="2" customWidth="1"/>
    <col min="11778" max="11778" width="10.85546875" style="2" customWidth="1"/>
    <col min="11779" max="11779" width="10.42578125" style="2" customWidth="1"/>
    <col min="11780" max="11780" width="10.28515625" style="2" customWidth="1"/>
    <col min="11781" max="11781" width="10.7109375" style="2" customWidth="1"/>
    <col min="11782" max="11782" width="11" style="2" customWidth="1"/>
    <col min="11783" max="11783" width="11.5703125" style="2" customWidth="1"/>
    <col min="11784" max="11784" width="10.5703125" style="2" customWidth="1"/>
    <col min="11785" max="11785" width="10" style="2" customWidth="1"/>
    <col min="11786" max="11786" width="10.5703125" style="2" customWidth="1"/>
    <col min="11787" max="11787" width="11" style="2" customWidth="1"/>
    <col min="11788" max="11788" width="16" style="2" customWidth="1"/>
    <col min="11789" max="12032" width="11.42578125" style="2"/>
    <col min="12033" max="12033" width="14.28515625" style="2" customWidth="1"/>
    <col min="12034" max="12034" width="10.85546875" style="2" customWidth="1"/>
    <col min="12035" max="12035" width="10.42578125" style="2" customWidth="1"/>
    <col min="12036" max="12036" width="10.28515625" style="2" customWidth="1"/>
    <col min="12037" max="12037" width="10.7109375" style="2" customWidth="1"/>
    <col min="12038" max="12038" width="11" style="2" customWidth="1"/>
    <col min="12039" max="12039" width="11.5703125" style="2" customWidth="1"/>
    <col min="12040" max="12040" width="10.5703125" style="2" customWidth="1"/>
    <col min="12041" max="12041" width="10" style="2" customWidth="1"/>
    <col min="12042" max="12042" width="10.5703125" style="2" customWidth="1"/>
    <col min="12043" max="12043" width="11" style="2" customWidth="1"/>
    <col min="12044" max="12044" width="16" style="2" customWidth="1"/>
    <col min="12045" max="12288" width="11.42578125" style="2"/>
    <col min="12289" max="12289" width="14.28515625" style="2" customWidth="1"/>
    <col min="12290" max="12290" width="10.85546875" style="2" customWidth="1"/>
    <col min="12291" max="12291" width="10.42578125" style="2" customWidth="1"/>
    <col min="12292" max="12292" width="10.28515625" style="2" customWidth="1"/>
    <col min="12293" max="12293" width="10.7109375" style="2" customWidth="1"/>
    <col min="12294" max="12294" width="11" style="2" customWidth="1"/>
    <col min="12295" max="12295" width="11.5703125" style="2" customWidth="1"/>
    <col min="12296" max="12296" width="10.5703125" style="2" customWidth="1"/>
    <col min="12297" max="12297" width="10" style="2" customWidth="1"/>
    <col min="12298" max="12298" width="10.5703125" style="2" customWidth="1"/>
    <col min="12299" max="12299" width="11" style="2" customWidth="1"/>
    <col min="12300" max="12300" width="16" style="2" customWidth="1"/>
    <col min="12301" max="12544" width="11.42578125" style="2"/>
    <col min="12545" max="12545" width="14.28515625" style="2" customWidth="1"/>
    <col min="12546" max="12546" width="10.85546875" style="2" customWidth="1"/>
    <col min="12547" max="12547" width="10.42578125" style="2" customWidth="1"/>
    <col min="12548" max="12548" width="10.28515625" style="2" customWidth="1"/>
    <col min="12549" max="12549" width="10.7109375" style="2" customWidth="1"/>
    <col min="12550" max="12550" width="11" style="2" customWidth="1"/>
    <col min="12551" max="12551" width="11.5703125" style="2" customWidth="1"/>
    <col min="12552" max="12552" width="10.5703125" style="2" customWidth="1"/>
    <col min="12553" max="12553" width="10" style="2" customWidth="1"/>
    <col min="12554" max="12554" width="10.5703125" style="2" customWidth="1"/>
    <col min="12555" max="12555" width="11" style="2" customWidth="1"/>
    <col min="12556" max="12556" width="16" style="2" customWidth="1"/>
    <col min="12557" max="12800" width="11.42578125" style="2"/>
    <col min="12801" max="12801" width="14.28515625" style="2" customWidth="1"/>
    <col min="12802" max="12802" width="10.85546875" style="2" customWidth="1"/>
    <col min="12803" max="12803" width="10.42578125" style="2" customWidth="1"/>
    <col min="12804" max="12804" width="10.28515625" style="2" customWidth="1"/>
    <col min="12805" max="12805" width="10.7109375" style="2" customWidth="1"/>
    <col min="12806" max="12806" width="11" style="2" customWidth="1"/>
    <col min="12807" max="12807" width="11.5703125" style="2" customWidth="1"/>
    <col min="12808" max="12808" width="10.5703125" style="2" customWidth="1"/>
    <col min="12809" max="12809" width="10" style="2" customWidth="1"/>
    <col min="12810" max="12810" width="10.5703125" style="2" customWidth="1"/>
    <col min="12811" max="12811" width="11" style="2" customWidth="1"/>
    <col min="12812" max="12812" width="16" style="2" customWidth="1"/>
    <col min="12813" max="13056" width="11.42578125" style="2"/>
    <col min="13057" max="13057" width="14.28515625" style="2" customWidth="1"/>
    <col min="13058" max="13058" width="10.85546875" style="2" customWidth="1"/>
    <col min="13059" max="13059" width="10.42578125" style="2" customWidth="1"/>
    <col min="13060" max="13060" width="10.28515625" style="2" customWidth="1"/>
    <col min="13061" max="13061" width="10.7109375" style="2" customWidth="1"/>
    <col min="13062" max="13062" width="11" style="2" customWidth="1"/>
    <col min="13063" max="13063" width="11.5703125" style="2" customWidth="1"/>
    <col min="13064" max="13064" width="10.5703125" style="2" customWidth="1"/>
    <col min="13065" max="13065" width="10" style="2" customWidth="1"/>
    <col min="13066" max="13066" width="10.5703125" style="2" customWidth="1"/>
    <col min="13067" max="13067" width="11" style="2" customWidth="1"/>
    <col min="13068" max="13068" width="16" style="2" customWidth="1"/>
    <col min="13069" max="13312" width="11.42578125" style="2"/>
    <col min="13313" max="13313" width="14.28515625" style="2" customWidth="1"/>
    <col min="13314" max="13314" width="10.85546875" style="2" customWidth="1"/>
    <col min="13315" max="13315" width="10.42578125" style="2" customWidth="1"/>
    <col min="13316" max="13316" width="10.28515625" style="2" customWidth="1"/>
    <col min="13317" max="13317" width="10.7109375" style="2" customWidth="1"/>
    <col min="13318" max="13318" width="11" style="2" customWidth="1"/>
    <col min="13319" max="13319" width="11.5703125" style="2" customWidth="1"/>
    <col min="13320" max="13320" width="10.5703125" style="2" customWidth="1"/>
    <col min="13321" max="13321" width="10" style="2" customWidth="1"/>
    <col min="13322" max="13322" width="10.5703125" style="2" customWidth="1"/>
    <col min="13323" max="13323" width="11" style="2" customWidth="1"/>
    <col min="13324" max="13324" width="16" style="2" customWidth="1"/>
    <col min="13325" max="13568" width="11.42578125" style="2"/>
    <col min="13569" max="13569" width="14.28515625" style="2" customWidth="1"/>
    <col min="13570" max="13570" width="10.85546875" style="2" customWidth="1"/>
    <col min="13571" max="13571" width="10.42578125" style="2" customWidth="1"/>
    <col min="13572" max="13572" width="10.28515625" style="2" customWidth="1"/>
    <col min="13573" max="13573" width="10.7109375" style="2" customWidth="1"/>
    <col min="13574" max="13574" width="11" style="2" customWidth="1"/>
    <col min="13575" max="13575" width="11.5703125" style="2" customWidth="1"/>
    <col min="13576" max="13576" width="10.5703125" style="2" customWidth="1"/>
    <col min="13577" max="13577" width="10" style="2" customWidth="1"/>
    <col min="13578" max="13578" width="10.5703125" style="2" customWidth="1"/>
    <col min="13579" max="13579" width="11" style="2" customWidth="1"/>
    <col min="13580" max="13580" width="16" style="2" customWidth="1"/>
    <col min="13581" max="13824" width="11.42578125" style="2"/>
    <col min="13825" max="13825" width="14.28515625" style="2" customWidth="1"/>
    <col min="13826" max="13826" width="10.85546875" style="2" customWidth="1"/>
    <col min="13827" max="13827" width="10.42578125" style="2" customWidth="1"/>
    <col min="13828" max="13828" width="10.28515625" style="2" customWidth="1"/>
    <col min="13829" max="13829" width="10.7109375" style="2" customWidth="1"/>
    <col min="13830" max="13830" width="11" style="2" customWidth="1"/>
    <col min="13831" max="13831" width="11.5703125" style="2" customWidth="1"/>
    <col min="13832" max="13832" width="10.5703125" style="2" customWidth="1"/>
    <col min="13833" max="13833" width="10" style="2" customWidth="1"/>
    <col min="13834" max="13834" width="10.5703125" style="2" customWidth="1"/>
    <col min="13835" max="13835" width="11" style="2" customWidth="1"/>
    <col min="13836" max="13836" width="16" style="2" customWidth="1"/>
    <col min="13837" max="14080" width="11.42578125" style="2"/>
    <col min="14081" max="14081" width="14.28515625" style="2" customWidth="1"/>
    <col min="14082" max="14082" width="10.85546875" style="2" customWidth="1"/>
    <col min="14083" max="14083" width="10.42578125" style="2" customWidth="1"/>
    <col min="14084" max="14084" width="10.28515625" style="2" customWidth="1"/>
    <col min="14085" max="14085" width="10.7109375" style="2" customWidth="1"/>
    <col min="14086" max="14086" width="11" style="2" customWidth="1"/>
    <col min="14087" max="14087" width="11.5703125" style="2" customWidth="1"/>
    <col min="14088" max="14088" width="10.5703125" style="2" customWidth="1"/>
    <col min="14089" max="14089" width="10" style="2" customWidth="1"/>
    <col min="14090" max="14090" width="10.5703125" style="2" customWidth="1"/>
    <col min="14091" max="14091" width="11" style="2" customWidth="1"/>
    <col min="14092" max="14092" width="16" style="2" customWidth="1"/>
    <col min="14093" max="14336" width="11.42578125" style="2"/>
    <col min="14337" max="14337" width="14.28515625" style="2" customWidth="1"/>
    <col min="14338" max="14338" width="10.85546875" style="2" customWidth="1"/>
    <col min="14339" max="14339" width="10.42578125" style="2" customWidth="1"/>
    <col min="14340" max="14340" width="10.28515625" style="2" customWidth="1"/>
    <col min="14341" max="14341" width="10.7109375" style="2" customWidth="1"/>
    <col min="14342" max="14342" width="11" style="2" customWidth="1"/>
    <col min="14343" max="14343" width="11.5703125" style="2" customWidth="1"/>
    <col min="14344" max="14344" width="10.5703125" style="2" customWidth="1"/>
    <col min="14345" max="14345" width="10" style="2" customWidth="1"/>
    <col min="14346" max="14346" width="10.5703125" style="2" customWidth="1"/>
    <col min="14347" max="14347" width="11" style="2" customWidth="1"/>
    <col min="14348" max="14348" width="16" style="2" customWidth="1"/>
    <col min="14349" max="14592" width="11.42578125" style="2"/>
    <col min="14593" max="14593" width="14.28515625" style="2" customWidth="1"/>
    <col min="14594" max="14594" width="10.85546875" style="2" customWidth="1"/>
    <col min="14595" max="14595" width="10.42578125" style="2" customWidth="1"/>
    <col min="14596" max="14596" width="10.28515625" style="2" customWidth="1"/>
    <col min="14597" max="14597" width="10.7109375" style="2" customWidth="1"/>
    <col min="14598" max="14598" width="11" style="2" customWidth="1"/>
    <col min="14599" max="14599" width="11.5703125" style="2" customWidth="1"/>
    <col min="14600" max="14600" width="10.5703125" style="2" customWidth="1"/>
    <col min="14601" max="14601" width="10" style="2" customWidth="1"/>
    <col min="14602" max="14602" width="10.5703125" style="2" customWidth="1"/>
    <col min="14603" max="14603" width="11" style="2" customWidth="1"/>
    <col min="14604" max="14604" width="16" style="2" customWidth="1"/>
    <col min="14605" max="14848" width="11.42578125" style="2"/>
    <col min="14849" max="14849" width="14.28515625" style="2" customWidth="1"/>
    <col min="14850" max="14850" width="10.85546875" style="2" customWidth="1"/>
    <col min="14851" max="14851" width="10.42578125" style="2" customWidth="1"/>
    <col min="14852" max="14852" width="10.28515625" style="2" customWidth="1"/>
    <col min="14853" max="14853" width="10.7109375" style="2" customWidth="1"/>
    <col min="14854" max="14854" width="11" style="2" customWidth="1"/>
    <col min="14855" max="14855" width="11.5703125" style="2" customWidth="1"/>
    <col min="14856" max="14856" width="10.5703125" style="2" customWidth="1"/>
    <col min="14857" max="14857" width="10" style="2" customWidth="1"/>
    <col min="14858" max="14858" width="10.5703125" style="2" customWidth="1"/>
    <col min="14859" max="14859" width="11" style="2" customWidth="1"/>
    <col min="14860" max="14860" width="16" style="2" customWidth="1"/>
    <col min="14861" max="15104" width="11.42578125" style="2"/>
    <col min="15105" max="15105" width="14.28515625" style="2" customWidth="1"/>
    <col min="15106" max="15106" width="10.85546875" style="2" customWidth="1"/>
    <col min="15107" max="15107" width="10.42578125" style="2" customWidth="1"/>
    <col min="15108" max="15108" width="10.28515625" style="2" customWidth="1"/>
    <col min="15109" max="15109" width="10.7109375" style="2" customWidth="1"/>
    <col min="15110" max="15110" width="11" style="2" customWidth="1"/>
    <col min="15111" max="15111" width="11.5703125" style="2" customWidth="1"/>
    <col min="15112" max="15112" width="10.5703125" style="2" customWidth="1"/>
    <col min="15113" max="15113" width="10" style="2" customWidth="1"/>
    <col min="15114" max="15114" width="10.5703125" style="2" customWidth="1"/>
    <col min="15115" max="15115" width="11" style="2" customWidth="1"/>
    <col min="15116" max="15116" width="16" style="2" customWidth="1"/>
    <col min="15117" max="15360" width="11.42578125" style="2"/>
    <col min="15361" max="15361" width="14.28515625" style="2" customWidth="1"/>
    <col min="15362" max="15362" width="10.85546875" style="2" customWidth="1"/>
    <col min="15363" max="15363" width="10.42578125" style="2" customWidth="1"/>
    <col min="15364" max="15364" width="10.28515625" style="2" customWidth="1"/>
    <col min="15365" max="15365" width="10.7109375" style="2" customWidth="1"/>
    <col min="15366" max="15366" width="11" style="2" customWidth="1"/>
    <col min="15367" max="15367" width="11.5703125" style="2" customWidth="1"/>
    <col min="15368" max="15368" width="10.5703125" style="2" customWidth="1"/>
    <col min="15369" max="15369" width="10" style="2" customWidth="1"/>
    <col min="15370" max="15370" width="10.5703125" style="2" customWidth="1"/>
    <col min="15371" max="15371" width="11" style="2" customWidth="1"/>
    <col min="15372" max="15372" width="16" style="2" customWidth="1"/>
    <col min="15373" max="15616" width="11.42578125" style="2"/>
    <col min="15617" max="15617" width="14.28515625" style="2" customWidth="1"/>
    <col min="15618" max="15618" width="10.85546875" style="2" customWidth="1"/>
    <col min="15619" max="15619" width="10.42578125" style="2" customWidth="1"/>
    <col min="15620" max="15620" width="10.28515625" style="2" customWidth="1"/>
    <col min="15621" max="15621" width="10.7109375" style="2" customWidth="1"/>
    <col min="15622" max="15622" width="11" style="2" customWidth="1"/>
    <col min="15623" max="15623" width="11.5703125" style="2" customWidth="1"/>
    <col min="15624" max="15624" width="10.5703125" style="2" customWidth="1"/>
    <col min="15625" max="15625" width="10" style="2" customWidth="1"/>
    <col min="15626" max="15626" width="10.5703125" style="2" customWidth="1"/>
    <col min="15627" max="15627" width="11" style="2" customWidth="1"/>
    <col min="15628" max="15628" width="16" style="2" customWidth="1"/>
    <col min="15629" max="15872" width="11.42578125" style="2"/>
    <col min="15873" max="15873" width="14.28515625" style="2" customWidth="1"/>
    <col min="15874" max="15874" width="10.85546875" style="2" customWidth="1"/>
    <col min="15875" max="15875" width="10.42578125" style="2" customWidth="1"/>
    <col min="15876" max="15876" width="10.28515625" style="2" customWidth="1"/>
    <col min="15877" max="15877" width="10.7109375" style="2" customWidth="1"/>
    <col min="15878" max="15878" width="11" style="2" customWidth="1"/>
    <col min="15879" max="15879" width="11.5703125" style="2" customWidth="1"/>
    <col min="15880" max="15880" width="10.5703125" style="2" customWidth="1"/>
    <col min="15881" max="15881" width="10" style="2" customWidth="1"/>
    <col min="15882" max="15882" width="10.5703125" style="2" customWidth="1"/>
    <col min="15883" max="15883" width="11" style="2" customWidth="1"/>
    <col min="15884" max="15884" width="16" style="2" customWidth="1"/>
    <col min="15885" max="16128" width="11.42578125" style="2"/>
    <col min="16129" max="16129" width="14.28515625" style="2" customWidth="1"/>
    <col min="16130" max="16130" width="10.85546875" style="2" customWidth="1"/>
    <col min="16131" max="16131" width="10.42578125" style="2" customWidth="1"/>
    <col min="16132" max="16132" width="10.28515625" style="2" customWidth="1"/>
    <col min="16133" max="16133" width="10.7109375" style="2" customWidth="1"/>
    <col min="16134" max="16134" width="11" style="2" customWidth="1"/>
    <col min="16135" max="16135" width="11.5703125" style="2" customWidth="1"/>
    <col min="16136" max="16136" width="10.5703125" style="2" customWidth="1"/>
    <col min="16137" max="16137" width="10" style="2" customWidth="1"/>
    <col min="16138" max="16138" width="10.5703125" style="2" customWidth="1"/>
    <col min="16139" max="16139" width="11" style="2" customWidth="1"/>
    <col min="16140" max="16140" width="16" style="2" customWidth="1"/>
    <col min="16141" max="16384" width="11.42578125" style="2"/>
  </cols>
  <sheetData>
    <row r="1" spans="1:19" s="1" customFormat="1" ht="15.75" customHeight="1" x14ac:dyDescent="0.3">
      <c r="A1" s="65" t="s">
        <v>39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  <c r="N1" s="68"/>
    </row>
    <row r="2" spans="1:19" s="60" customFormat="1" ht="2.25" customHeight="1" x14ac:dyDescent="0.2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1"/>
    </row>
    <row r="3" spans="1:19" ht="1.5" hidden="1" customHeight="1" x14ac:dyDescent="0.2">
      <c r="A3" s="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4"/>
      <c r="N3" s="4"/>
    </row>
    <row r="4" spans="1:19" ht="15.75" thickBot="1" x14ac:dyDescent="0.3">
      <c r="A4" s="659" t="s">
        <v>0</v>
      </c>
      <c r="B4" s="660"/>
      <c r="C4" s="660"/>
      <c r="D4" s="660"/>
      <c r="E4" s="660"/>
      <c r="F4" s="660"/>
      <c r="G4" s="660"/>
      <c r="H4" s="660"/>
      <c r="I4" s="660"/>
      <c r="J4" s="660"/>
      <c r="K4" s="660"/>
      <c r="L4" s="5"/>
      <c r="M4" s="5"/>
      <c r="N4" s="6"/>
    </row>
    <row r="5" spans="1:19" ht="4.5" customHeight="1" x14ac:dyDescent="0.2">
      <c r="F5" s="7"/>
      <c r="G5" s="7"/>
      <c r="H5" s="7"/>
      <c r="I5" s="7"/>
      <c r="J5" s="7"/>
    </row>
    <row r="6" spans="1:19" ht="14.25" customHeight="1" x14ac:dyDescent="0.25">
      <c r="A6" s="72" t="s">
        <v>1</v>
      </c>
      <c r="B6" s="73"/>
      <c r="C6" s="661" t="s">
        <v>38</v>
      </c>
      <c r="D6" s="662"/>
      <c r="E6" s="662"/>
      <c r="F6" s="663"/>
      <c r="G6" s="8"/>
      <c r="H6" s="8"/>
      <c r="I6" s="9"/>
      <c r="J6" s="10"/>
      <c r="K6" s="10"/>
      <c r="L6" s="10"/>
    </row>
    <row r="7" spans="1:19" ht="9" customHeight="1" thickBot="1" x14ac:dyDescent="0.25">
      <c r="A7" s="11"/>
      <c r="B7" s="11"/>
      <c r="C7" s="11"/>
      <c r="D7" s="11"/>
      <c r="E7" s="12"/>
      <c r="F7" s="12"/>
      <c r="G7" s="12"/>
      <c r="H7" s="12"/>
      <c r="I7" s="13"/>
      <c r="J7" s="10"/>
      <c r="K7" s="10"/>
      <c r="L7" s="10"/>
    </row>
    <row r="8" spans="1:19" ht="15.75" customHeight="1" thickBot="1" x14ac:dyDescent="0.3">
      <c r="A8" s="74" t="s">
        <v>2</v>
      </c>
      <c r="B8" s="664" t="s">
        <v>3</v>
      </c>
      <c r="C8" s="665"/>
      <c r="D8" s="665"/>
      <c r="E8" s="665"/>
      <c r="F8" s="666"/>
      <c r="G8" s="664" t="s">
        <v>4</v>
      </c>
      <c r="H8" s="667"/>
      <c r="I8" s="667"/>
      <c r="J8" s="667"/>
      <c r="K8" s="668"/>
    </row>
    <row r="9" spans="1:19" ht="26.25" customHeight="1" x14ac:dyDescent="0.2">
      <c r="A9" s="520" t="s">
        <v>5</v>
      </c>
      <c r="B9" s="75" t="s">
        <v>6</v>
      </c>
      <c r="C9" s="76" t="s">
        <v>7</v>
      </c>
      <c r="D9" s="76" t="s">
        <v>8</v>
      </c>
      <c r="E9" s="76" t="s">
        <v>9</v>
      </c>
      <c r="F9" s="77" t="s">
        <v>10</v>
      </c>
      <c r="G9" s="75" t="s">
        <v>6</v>
      </c>
      <c r="H9" s="76" t="s">
        <v>7</v>
      </c>
      <c r="I9" s="76" t="s">
        <v>8</v>
      </c>
      <c r="J9" s="76" t="s">
        <v>9</v>
      </c>
      <c r="K9" s="77" t="s">
        <v>10</v>
      </c>
      <c r="L9" s="14"/>
    </row>
    <row r="10" spans="1:19" ht="12.75" customHeight="1" x14ac:dyDescent="0.25">
      <c r="A10" s="61" t="s">
        <v>11</v>
      </c>
      <c r="B10" s="15">
        <f>D10/9*11</f>
        <v>354.08022222222223</v>
      </c>
      <c r="C10" s="16">
        <f>D10/9*10</f>
        <v>321.89111111111112</v>
      </c>
      <c r="D10" s="495">
        <f>C37*F37</f>
        <v>289.702</v>
      </c>
      <c r="E10" s="17">
        <f>D10/9*6</f>
        <v>193.13466666666665</v>
      </c>
      <c r="F10" s="18">
        <f>D10/9*4.5</f>
        <v>144.851</v>
      </c>
      <c r="G10" s="19">
        <f>I10/9*11</f>
        <v>318.67220000000003</v>
      </c>
      <c r="H10" s="17">
        <f>I10/9*10</f>
        <v>289.702</v>
      </c>
      <c r="I10" s="496">
        <f>D10*90%</f>
        <v>260.73180000000002</v>
      </c>
      <c r="J10" s="17">
        <f>I10/9*6</f>
        <v>173.8212</v>
      </c>
      <c r="K10" s="18">
        <f>I10/9*4.5</f>
        <v>130.36590000000001</v>
      </c>
      <c r="L10" s="7"/>
      <c r="N10" s="9"/>
      <c r="O10" s="9"/>
      <c r="P10" s="9"/>
      <c r="Q10" s="9"/>
      <c r="R10" s="9"/>
      <c r="S10" s="20"/>
    </row>
    <row r="11" spans="1:19" x14ac:dyDescent="0.2">
      <c r="A11" s="61" t="s">
        <v>12</v>
      </c>
      <c r="B11" s="15">
        <f>D11/9*11</f>
        <v>212.44813333333335</v>
      </c>
      <c r="C11" s="16">
        <f>D11/9*10</f>
        <v>193.13466666666667</v>
      </c>
      <c r="D11" s="17">
        <f>D10*60%</f>
        <v>173.8212</v>
      </c>
      <c r="E11" s="17">
        <f>D11/9*6</f>
        <v>115.88079999999999</v>
      </c>
      <c r="F11" s="18">
        <f>D11/9*4.5</f>
        <v>86.910600000000002</v>
      </c>
      <c r="G11" s="19">
        <f>I11/9*11</f>
        <v>191.20332000000002</v>
      </c>
      <c r="H11" s="17">
        <f>I11/9*10</f>
        <v>173.8212</v>
      </c>
      <c r="I11" s="17">
        <f>D10*54%</f>
        <v>156.43908000000002</v>
      </c>
      <c r="J11" s="17">
        <f>I11/9*6</f>
        <v>104.29272</v>
      </c>
      <c r="K11" s="18">
        <f>I11/9*4.5</f>
        <v>78.219539999999995</v>
      </c>
      <c r="L11" s="7"/>
    </row>
    <row r="12" spans="1:19" ht="13.5" thickBot="1" x14ac:dyDescent="0.25">
      <c r="A12" s="62" t="s">
        <v>13</v>
      </c>
      <c r="B12" s="21">
        <f>D12/9*11</f>
        <v>70.816044444444444</v>
      </c>
      <c r="C12" s="22">
        <f>D12/9*10</f>
        <v>64.37822222222222</v>
      </c>
      <c r="D12" s="23">
        <f>D10*20%</f>
        <v>57.940400000000004</v>
      </c>
      <c r="E12" s="23">
        <f>D12/9*6</f>
        <v>38.626933333333334</v>
      </c>
      <c r="F12" s="24">
        <f>D12/9*4.5</f>
        <v>28.970200000000002</v>
      </c>
      <c r="G12" s="25">
        <f>I12/9*11</f>
        <v>63.734439999999992</v>
      </c>
      <c r="H12" s="23">
        <f>I12/9*10</f>
        <v>57.94039999999999</v>
      </c>
      <c r="I12" s="23">
        <f>D10*18%</f>
        <v>52.146359999999994</v>
      </c>
      <c r="J12" s="23">
        <f>I12/9*6</f>
        <v>34.764239999999994</v>
      </c>
      <c r="K12" s="24">
        <f>I12/9*4.5</f>
        <v>26.073179999999994</v>
      </c>
      <c r="L12" s="7"/>
    </row>
    <row r="13" spans="1:19" ht="6" customHeight="1" thickBot="1" x14ac:dyDescent="0.3">
      <c r="A13" s="26"/>
      <c r="B13" s="9"/>
      <c r="C13" s="9"/>
      <c r="D13" s="9"/>
      <c r="E13" s="20"/>
      <c r="F13" s="20"/>
      <c r="G13" s="20"/>
      <c r="H13" s="20"/>
      <c r="I13" s="20"/>
      <c r="J13" s="20"/>
      <c r="K13" s="9"/>
      <c r="L13" s="9"/>
    </row>
    <row r="14" spans="1:19" ht="17.25" customHeight="1" thickBot="1" x14ac:dyDescent="0.3">
      <c r="A14" s="74" t="s">
        <v>14</v>
      </c>
      <c r="B14" s="664" t="s">
        <v>3</v>
      </c>
      <c r="C14" s="665"/>
      <c r="D14" s="665"/>
      <c r="E14" s="665"/>
      <c r="F14" s="666"/>
      <c r="G14" s="664" t="s">
        <v>4</v>
      </c>
      <c r="H14" s="667"/>
      <c r="I14" s="667"/>
      <c r="J14" s="667"/>
      <c r="K14" s="668"/>
    </row>
    <row r="15" spans="1:19" ht="26.25" customHeight="1" x14ac:dyDescent="0.2">
      <c r="A15" s="520" t="s">
        <v>15</v>
      </c>
      <c r="B15" s="75" t="s">
        <v>6</v>
      </c>
      <c r="C15" s="76" t="s">
        <v>7</v>
      </c>
      <c r="D15" s="76" t="s">
        <v>8</v>
      </c>
      <c r="E15" s="76" t="s">
        <v>9</v>
      </c>
      <c r="F15" s="77" t="s">
        <v>10</v>
      </c>
      <c r="G15" s="75" t="s">
        <v>6</v>
      </c>
      <c r="H15" s="76" t="s">
        <v>7</v>
      </c>
      <c r="I15" s="76" t="s">
        <v>8</v>
      </c>
      <c r="J15" s="76" t="s">
        <v>9</v>
      </c>
      <c r="K15" s="77" t="s">
        <v>10</v>
      </c>
      <c r="L15" s="14"/>
    </row>
    <row r="16" spans="1:19" x14ac:dyDescent="0.2">
      <c r="A16" s="61" t="s">
        <v>11</v>
      </c>
      <c r="B16" s="15">
        <f>D16/9*11</f>
        <v>220.45815611111112</v>
      </c>
      <c r="C16" s="16">
        <f>D16/9*10</f>
        <v>200.41650555555555</v>
      </c>
      <c r="D16" s="495">
        <f>C38*F38</f>
        <v>180.374855</v>
      </c>
      <c r="E16" s="17">
        <f>D16/9*6</f>
        <v>120.24990333333334</v>
      </c>
      <c r="F16" s="18">
        <f>D16/9*4.5</f>
        <v>90.187427499999998</v>
      </c>
      <c r="G16" s="19">
        <f>I16/9*11</f>
        <v>198.4123405</v>
      </c>
      <c r="H16" s="17">
        <f>I16/9*10</f>
        <v>180.374855</v>
      </c>
      <c r="I16" s="496">
        <f>D16*90%</f>
        <v>162.33736949999999</v>
      </c>
      <c r="J16" s="17">
        <f>I16/9*6</f>
        <v>108.22491299999999</v>
      </c>
      <c r="K16" s="18">
        <f>I16/9*4.5</f>
        <v>81.168684749999997</v>
      </c>
      <c r="L16" s="7"/>
    </row>
    <row r="17" spans="1:13" x14ac:dyDescent="0.2">
      <c r="A17" s="61" t="s">
        <v>12</v>
      </c>
      <c r="B17" s="15">
        <f>D17/9*11</f>
        <v>132.27489366666666</v>
      </c>
      <c r="C17" s="16">
        <f>D17/9*10</f>
        <v>120.24990333333334</v>
      </c>
      <c r="D17" s="17">
        <f>D16*60%</f>
        <v>108.224913</v>
      </c>
      <c r="E17" s="17">
        <f>D17/9*6</f>
        <v>72.149941999999996</v>
      </c>
      <c r="F17" s="18">
        <f>D17/9*4.5</f>
        <v>54.1124565</v>
      </c>
      <c r="G17" s="19">
        <f>I17/9*11</f>
        <v>119.04740430000001</v>
      </c>
      <c r="H17" s="17">
        <f>I17/9*10</f>
        <v>108.22491300000002</v>
      </c>
      <c r="I17" s="17">
        <f>D16*54%</f>
        <v>97.402421700000005</v>
      </c>
      <c r="J17" s="17">
        <f>I17/9*6</f>
        <v>64.934947800000003</v>
      </c>
      <c r="K17" s="18">
        <f>I17/9*4.5</f>
        <v>48.701210850000002</v>
      </c>
      <c r="L17" s="7"/>
    </row>
    <row r="18" spans="1:13" ht="13.5" thickBot="1" x14ac:dyDescent="0.25">
      <c r="A18" s="62" t="s">
        <v>13</v>
      </c>
      <c r="B18" s="21">
        <f>D18/9*11</f>
        <v>44.091631222222219</v>
      </c>
      <c r="C18" s="22">
        <f>D18/9*10</f>
        <v>40.083301111111105</v>
      </c>
      <c r="D18" s="23">
        <f>D16*20%</f>
        <v>36.074970999999998</v>
      </c>
      <c r="E18" s="23">
        <f>D18/9*6</f>
        <v>24.049980666666663</v>
      </c>
      <c r="F18" s="24">
        <f>D18/9*4.5</f>
        <v>18.037485499999995</v>
      </c>
      <c r="G18" s="25">
        <f>I18/9*11</f>
        <v>39.682468100000001</v>
      </c>
      <c r="H18" s="23">
        <f>I18/9*10</f>
        <v>36.074971000000005</v>
      </c>
      <c r="I18" s="23">
        <f>D16*18%</f>
        <v>32.467473900000002</v>
      </c>
      <c r="J18" s="23">
        <f>I18/9*6</f>
        <v>21.644982600000002</v>
      </c>
      <c r="K18" s="24">
        <f>I18/9*4.5</f>
        <v>16.233736950000001</v>
      </c>
      <c r="L18" s="7"/>
    </row>
    <row r="19" spans="1:13" ht="6" customHeight="1" thickBot="1" x14ac:dyDescent="0.3">
      <c r="A19" s="26"/>
      <c r="F19" s="7"/>
      <c r="G19" s="7"/>
      <c r="H19" s="7"/>
      <c r="I19" s="7"/>
      <c r="J19" s="7"/>
    </row>
    <row r="20" spans="1:13" ht="17.25" customHeight="1" thickBot="1" x14ac:dyDescent="0.3">
      <c r="A20" s="78" t="s">
        <v>16</v>
      </c>
      <c r="B20" s="647" t="s">
        <v>17</v>
      </c>
      <c r="C20" s="648"/>
      <c r="D20" s="648"/>
      <c r="E20" s="649"/>
      <c r="F20" s="647" t="s">
        <v>4</v>
      </c>
      <c r="G20" s="648"/>
      <c r="H20" s="648"/>
      <c r="I20" s="650"/>
      <c r="L20" s="7"/>
    </row>
    <row r="21" spans="1:13" ht="26.25" customHeight="1" x14ac:dyDescent="0.2">
      <c r="A21" s="521" t="s">
        <v>15</v>
      </c>
      <c r="B21" s="79" t="s">
        <v>36</v>
      </c>
      <c r="C21" s="80" t="s">
        <v>18</v>
      </c>
      <c r="D21" s="81" t="s">
        <v>19</v>
      </c>
      <c r="E21" s="81" t="s">
        <v>20</v>
      </c>
      <c r="F21" s="82" t="s">
        <v>36</v>
      </c>
      <c r="G21" s="81" t="s">
        <v>18</v>
      </c>
      <c r="H21" s="81" t="s">
        <v>19</v>
      </c>
      <c r="I21" s="83" t="s">
        <v>20</v>
      </c>
      <c r="L21" s="493"/>
      <c r="M21" s="494"/>
    </row>
    <row r="22" spans="1:13" ht="12.75" customHeight="1" x14ac:dyDescent="0.25">
      <c r="A22" s="61" t="s">
        <v>11</v>
      </c>
      <c r="B22" s="52">
        <f>C22/6*7</f>
        <v>122.682525</v>
      </c>
      <c r="C22" s="497">
        <f>C39*F39</f>
        <v>105.15644999999999</v>
      </c>
      <c r="D22" s="17">
        <f>C22/6*5</f>
        <v>87.630374999999987</v>
      </c>
      <c r="E22" s="27">
        <f>C22/6*3</f>
        <v>52.578224999999996</v>
      </c>
      <c r="F22" s="57">
        <f>G22/6*7</f>
        <v>110.41427250000001</v>
      </c>
      <c r="G22" s="496">
        <f>C22*90%</f>
        <v>94.640805</v>
      </c>
      <c r="H22" s="17">
        <f>G22/6*5</f>
        <v>78.867337500000005</v>
      </c>
      <c r="I22" s="18">
        <f>G22/6*3</f>
        <v>47.3204025</v>
      </c>
      <c r="L22" s="9"/>
    </row>
    <row r="23" spans="1:13" x14ac:dyDescent="0.2">
      <c r="A23" s="61" t="s">
        <v>12</v>
      </c>
      <c r="B23" s="55">
        <f>C23/6*7</f>
        <v>73.609514999999988</v>
      </c>
      <c r="C23" s="53">
        <f>C22*60%</f>
        <v>63.093869999999995</v>
      </c>
      <c r="D23" s="17">
        <f>C23/6*5</f>
        <v>52.578224999999996</v>
      </c>
      <c r="E23" s="27">
        <f>C23/6*3</f>
        <v>31.546934999999998</v>
      </c>
      <c r="F23" s="58">
        <f>G23/6*7</f>
        <v>66.248563500000003</v>
      </c>
      <c r="G23" s="17">
        <f>C22*54%</f>
        <v>56.784483000000002</v>
      </c>
      <c r="H23" s="17">
        <f>G23/6*5</f>
        <v>47.3204025</v>
      </c>
      <c r="I23" s="18">
        <f>G23/6*3</f>
        <v>28.392241499999997</v>
      </c>
    </row>
    <row r="24" spans="1:13" ht="13.5" thickBot="1" x14ac:dyDescent="0.25">
      <c r="A24" s="62" t="s">
        <v>13</v>
      </c>
      <c r="B24" s="56">
        <f>B22*20%</f>
        <v>24.536505000000002</v>
      </c>
      <c r="C24" s="54">
        <f>C22*20%</f>
        <v>21.031289999999998</v>
      </c>
      <c r="D24" s="23">
        <f>C24/6*5</f>
        <v>17.526074999999999</v>
      </c>
      <c r="E24" s="28">
        <f>C24/6*3</f>
        <v>10.515644999999999</v>
      </c>
      <c r="F24" s="59">
        <f>G24/6*7</f>
        <v>22.0828545</v>
      </c>
      <c r="G24" s="23">
        <f>C22*18%</f>
        <v>18.928160999999999</v>
      </c>
      <c r="H24" s="23">
        <f>G24/6*5</f>
        <v>15.773467500000001</v>
      </c>
      <c r="I24" s="24">
        <f>G24/6*3</f>
        <v>9.4640804999999997</v>
      </c>
    </row>
    <row r="25" spans="1:13" ht="6.75" customHeight="1" thickBot="1" x14ac:dyDescent="0.25"/>
    <row r="26" spans="1:13" ht="15" customHeight="1" thickBot="1" x14ac:dyDescent="0.3">
      <c r="A26" s="84" t="s">
        <v>21</v>
      </c>
      <c r="B26" s="85"/>
      <c r="C26" s="85"/>
      <c r="D26" s="85"/>
      <c r="E26" s="85"/>
      <c r="F26" s="85"/>
      <c r="G26" s="498">
        <v>25</v>
      </c>
      <c r="H26" s="86" t="s">
        <v>22</v>
      </c>
      <c r="I26" s="32"/>
      <c r="J26" s="29"/>
      <c r="K26" s="29"/>
    </row>
    <row r="27" spans="1:13" ht="12" customHeight="1" thickBot="1" x14ac:dyDescent="0.25"/>
    <row r="28" spans="1:13" x14ac:dyDescent="0.2">
      <c r="A28" s="87" t="s">
        <v>23</v>
      </c>
      <c r="B28" s="651" t="s">
        <v>24</v>
      </c>
      <c r="C28" s="652"/>
      <c r="D28" s="653"/>
    </row>
    <row r="29" spans="1:13" ht="13.5" thickBot="1" x14ac:dyDescent="0.25">
      <c r="A29" s="88" t="s">
        <v>25</v>
      </c>
      <c r="B29" s="89" t="s">
        <v>26</v>
      </c>
      <c r="C29" s="90" t="s">
        <v>27</v>
      </c>
      <c r="D29" s="91" t="s">
        <v>28</v>
      </c>
    </row>
    <row r="30" spans="1:13" ht="13.5" thickBot="1" x14ac:dyDescent="0.25">
      <c r="A30" s="33" t="s">
        <v>2</v>
      </c>
      <c r="B30" s="34">
        <f>C37/21.75</f>
        <v>76.112183908045978</v>
      </c>
      <c r="C30" s="35">
        <f>C37/21.75/9*6</f>
        <v>50.741455938697314</v>
      </c>
      <c r="D30" s="30">
        <f>C37/21.75/2</f>
        <v>38.056091954022989</v>
      </c>
      <c r="I30" s="2" t="s">
        <v>145</v>
      </c>
    </row>
    <row r="31" spans="1:13" ht="13.5" thickBot="1" x14ac:dyDescent="0.25">
      <c r="A31" s="36" t="s">
        <v>14</v>
      </c>
      <c r="B31" s="37">
        <f>C38/21.75</f>
        <v>31.713563218390803</v>
      </c>
      <c r="C31" s="38">
        <f>C38/21.75/9*6</f>
        <v>21.1423754789272</v>
      </c>
      <c r="D31" s="39">
        <f>C38/21.75/2</f>
        <v>15.856781609195401</v>
      </c>
      <c r="I31" s="2" t="s">
        <v>143</v>
      </c>
      <c r="J31" s="2" t="s">
        <v>144</v>
      </c>
      <c r="K31" s="2" t="s">
        <v>150</v>
      </c>
      <c r="L31" s="2" t="s">
        <v>151</v>
      </c>
    </row>
    <row r="32" spans="1:13" x14ac:dyDescent="0.2">
      <c r="A32" s="40"/>
      <c r="B32" s="92" t="s">
        <v>27</v>
      </c>
      <c r="C32" s="93" t="s">
        <v>29</v>
      </c>
      <c r="D32" s="94" t="s">
        <v>30</v>
      </c>
    </row>
    <row r="33" spans="1:12" ht="13.5" thickBot="1" x14ac:dyDescent="0.25">
      <c r="A33" s="41" t="s">
        <v>16</v>
      </c>
      <c r="B33" s="42">
        <f>C39/21.75</f>
        <v>16.964137931034482</v>
      </c>
      <c r="C33" s="43">
        <f>C39/21.75/6*5</f>
        <v>14.136781609195401</v>
      </c>
      <c r="D33" s="44">
        <f>C39/21.75/2</f>
        <v>8.4820689655172412</v>
      </c>
      <c r="I33" s="2" t="s">
        <v>152</v>
      </c>
    </row>
    <row r="34" spans="1:12" ht="13.5" thickBot="1" x14ac:dyDescent="0.25">
      <c r="I34" s="491" t="s">
        <v>153</v>
      </c>
      <c r="J34" s="492"/>
      <c r="K34" s="492"/>
      <c r="L34" s="492"/>
    </row>
    <row r="35" spans="1:12" ht="13.5" thickBot="1" x14ac:dyDescent="0.25">
      <c r="A35" s="654" t="s">
        <v>37</v>
      </c>
      <c r="B35" s="655"/>
      <c r="C35" s="656"/>
      <c r="E35" s="499" t="s">
        <v>135</v>
      </c>
      <c r="F35" s="500"/>
      <c r="G35" s="500"/>
      <c r="I35" s="2" t="s">
        <v>146</v>
      </c>
      <c r="J35" s="657"/>
      <c r="K35" s="658"/>
      <c r="L35" s="658"/>
    </row>
    <row r="36" spans="1:12" ht="4.5" customHeight="1" thickBot="1" x14ac:dyDescent="0.25">
      <c r="E36" s="500"/>
      <c r="F36" s="500"/>
      <c r="G36" s="500"/>
    </row>
    <row r="37" spans="1:12" x14ac:dyDescent="0.2">
      <c r="A37" s="95" t="s">
        <v>31</v>
      </c>
      <c r="B37" s="45" t="s">
        <v>32</v>
      </c>
      <c r="C37" s="96">
        <v>1655.44</v>
      </c>
      <c r="E37" s="501" t="s">
        <v>40</v>
      </c>
      <c r="F37" s="502">
        <v>0.17499999999999999</v>
      </c>
      <c r="G37" s="503"/>
      <c r="I37" s="2" t="s">
        <v>148</v>
      </c>
      <c r="J37" s="46"/>
      <c r="K37" s="328"/>
      <c r="L37" s="47"/>
    </row>
    <row r="38" spans="1:12" ht="12.75" customHeight="1" x14ac:dyDescent="0.2">
      <c r="A38" s="48"/>
      <c r="B38" s="328" t="s">
        <v>33</v>
      </c>
      <c r="C38" s="97">
        <v>689.77</v>
      </c>
      <c r="E38" s="501" t="s">
        <v>41</v>
      </c>
      <c r="F38" s="502">
        <v>0.26150000000000001</v>
      </c>
      <c r="G38" s="503"/>
      <c r="I38" s="2" t="s">
        <v>147</v>
      </c>
      <c r="J38" s="328"/>
      <c r="K38" s="328"/>
      <c r="L38" s="47"/>
    </row>
    <row r="39" spans="1:12" ht="12.75" customHeight="1" thickBot="1" x14ac:dyDescent="0.25">
      <c r="A39" s="49"/>
      <c r="B39" s="50" t="s">
        <v>34</v>
      </c>
      <c r="C39" s="98">
        <v>368.97</v>
      </c>
      <c r="E39" s="501" t="s">
        <v>34</v>
      </c>
      <c r="F39" s="502">
        <v>0.28499999999999998</v>
      </c>
      <c r="G39" s="503"/>
      <c r="I39" s="2" t="s">
        <v>149</v>
      </c>
      <c r="J39" s="328"/>
      <c r="K39" s="328"/>
      <c r="L39" s="47"/>
    </row>
    <row r="40" spans="1:12" ht="4.5" customHeight="1" thickBot="1" x14ac:dyDescent="0.25"/>
    <row r="41" spans="1:12" ht="13.5" thickBot="1" x14ac:dyDescent="0.25">
      <c r="A41" s="99" t="s">
        <v>35</v>
      </c>
      <c r="B41" s="329"/>
      <c r="C41" s="330"/>
      <c r="J41" s="328"/>
      <c r="K41" s="328"/>
      <c r="L41" s="328"/>
    </row>
  </sheetData>
  <mergeCells count="11">
    <mergeCell ref="A4:K4"/>
    <mergeCell ref="C6:F6"/>
    <mergeCell ref="B8:F8"/>
    <mergeCell ref="G8:K8"/>
    <mergeCell ref="B14:F14"/>
    <mergeCell ref="G14:K14"/>
    <mergeCell ref="B20:E20"/>
    <mergeCell ref="F20:I20"/>
    <mergeCell ref="B28:D28"/>
    <mergeCell ref="A35:C35"/>
    <mergeCell ref="J35:L35"/>
  </mergeCells>
  <pageMargins left="0.7" right="0.7" top="0.78740157499999996" bottom="0.78740157499999996" header="0.3" footer="0.3"/>
  <pageSetup paperSize="9" scale="77" fitToHeight="0" orientation="landscape" r:id="rId1"/>
  <headerFooter>
    <oddHeader>&amp;L&amp;"Calibri Light,Fett"&amp;12&amp;KFF0000Variante entfällt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AC7D-FDD2-4700-8E6A-30B58283E82F}">
  <sheetPr>
    <tabColor rgb="FF66FFFF"/>
    <pageSetUpPr fitToPage="1"/>
  </sheetPr>
  <dimension ref="A1:S49"/>
  <sheetViews>
    <sheetView tabSelected="1" view="pageLayout" zoomScaleNormal="100" workbookViewId="0">
      <selection activeCell="K12" sqref="K12"/>
    </sheetView>
  </sheetViews>
  <sheetFormatPr baseColWidth="10" defaultRowHeight="12.75" x14ac:dyDescent="0.2"/>
  <cols>
    <col min="1" max="1" width="14.28515625" style="2" customWidth="1"/>
    <col min="2" max="2" width="10.85546875" style="2" customWidth="1"/>
    <col min="3" max="3" width="10.42578125" style="2" customWidth="1"/>
    <col min="4" max="4" width="10.85546875" style="2" customWidth="1"/>
    <col min="5" max="5" width="10.7109375" style="2" customWidth="1"/>
    <col min="6" max="6" width="11" style="2" customWidth="1"/>
    <col min="7" max="7" width="11.5703125" style="2" customWidth="1"/>
    <col min="8" max="8" width="10.5703125" style="2" customWidth="1"/>
    <col min="9" max="9" width="10" style="2" customWidth="1"/>
    <col min="10" max="10" width="10.5703125" style="2" customWidth="1"/>
    <col min="11" max="11" width="11" style="2" customWidth="1"/>
    <col min="12" max="12" width="16" style="2" customWidth="1"/>
    <col min="13" max="256" width="11.42578125" style="2"/>
    <col min="257" max="257" width="14.28515625" style="2" customWidth="1"/>
    <col min="258" max="258" width="10.85546875" style="2" customWidth="1"/>
    <col min="259" max="259" width="10.42578125" style="2" customWidth="1"/>
    <col min="260" max="260" width="10.28515625" style="2" customWidth="1"/>
    <col min="261" max="261" width="10.7109375" style="2" customWidth="1"/>
    <col min="262" max="262" width="11" style="2" customWidth="1"/>
    <col min="263" max="263" width="11.5703125" style="2" customWidth="1"/>
    <col min="264" max="264" width="10.5703125" style="2" customWidth="1"/>
    <col min="265" max="265" width="10" style="2" customWidth="1"/>
    <col min="266" max="266" width="10.5703125" style="2" customWidth="1"/>
    <col min="267" max="267" width="11" style="2" customWidth="1"/>
    <col min="268" max="268" width="16" style="2" customWidth="1"/>
    <col min="269" max="512" width="11.42578125" style="2"/>
    <col min="513" max="513" width="14.28515625" style="2" customWidth="1"/>
    <col min="514" max="514" width="10.85546875" style="2" customWidth="1"/>
    <col min="515" max="515" width="10.42578125" style="2" customWidth="1"/>
    <col min="516" max="516" width="10.28515625" style="2" customWidth="1"/>
    <col min="517" max="517" width="10.7109375" style="2" customWidth="1"/>
    <col min="518" max="518" width="11" style="2" customWidth="1"/>
    <col min="519" max="519" width="11.5703125" style="2" customWidth="1"/>
    <col min="520" max="520" width="10.5703125" style="2" customWidth="1"/>
    <col min="521" max="521" width="10" style="2" customWidth="1"/>
    <col min="522" max="522" width="10.5703125" style="2" customWidth="1"/>
    <col min="523" max="523" width="11" style="2" customWidth="1"/>
    <col min="524" max="524" width="16" style="2" customWidth="1"/>
    <col min="525" max="768" width="11.42578125" style="2"/>
    <col min="769" max="769" width="14.28515625" style="2" customWidth="1"/>
    <col min="770" max="770" width="10.85546875" style="2" customWidth="1"/>
    <col min="771" max="771" width="10.42578125" style="2" customWidth="1"/>
    <col min="772" max="772" width="10.28515625" style="2" customWidth="1"/>
    <col min="773" max="773" width="10.7109375" style="2" customWidth="1"/>
    <col min="774" max="774" width="11" style="2" customWidth="1"/>
    <col min="775" max="775" width="11.5703125" style="2" customWidth="1"/>
    <col min="776" max="776" width="10.5703125" style="2" customWidth="1"/>
    <col min="777" max="777" width="10" style="2" customWidth="1"/>
    <col min="778" max="778" width="10.5703125" style="2" customWidth="1"/>
    <col min="779" max="779" width="11" style="2" customWidth="1"/>
    <col min="780" max="780" width="16" style="2" customWidth="1"/>
    <col min="781" max="1024" width="11.42578125" style="2"/>
    <col min="1025" max="1025" width="14.28515625" style="2" customWidth="1"/>
    <col min="1026" max="1026" width="10.85546875" style="2" customWidth="1"/>
    <col min="1027" max="1027" width="10.42578125" style="2" customWidth="1"/>
    <col min="1028" max="1028" width="10.28515625" style="2" customWidth="1"/>
    <col min="1029" max="1029" width="10.7109375" style="2" customWidth="1"/>
    <col min="1030" max="1030" width="11" style="2" customWidth="1"/>
    <col min="1031" max="1031" width="11.5703125" style="2" customWidth="1"/>
    <col min="1032" max="1032" width="10.5703125" style="2" customWidth="1"/>
    <col min="1033" max="1033" width="10" style="2" customWidth="1"/>
    <col min="1034" max="1034" width="10.5703125" style="2" customWidth="1"/>
    <col min="1035" max="1035" width="11" style="2" customWidth="1"/>
    <col min="1036" max="1036" width="16" style="2" customWidth="1"/>
    <col min="1037" max="1280" width="11.42578125" style="2"/>
    <col min="1281" max="1281" width="14.28515625" style="2" customWidth="1"/>
    <col min="1282" max="1282" width="10.85546875" style="2" customWidth="1"/>
    <col min="1283" max="1283" width="10.42578125" style="2" customWidth="1"/>
    <col min="1284" max="1284" width="10.28515625" style="2" customWidth="1"/>
    <col min="1285" max="1285" width="10.7109375" style="2" customWidth="1"/>
    <col min="1286" max="1286" width="11" style="2" customWidth="1"/>
    <col min="1287" max="1287" width="11.5703125" style="2" customWidth="1"/>
    <col min="1288" max="1288" width="10.5703125" style="2" customWidth="1"/>
    <col min="1289" max="1289" width="10" style="2" customWidth="1"/>
    <col min="1290" max="1290" width="10.5703125" style="2" customWidth="1"/>
    <col min="1291" max="1291" width="11" style="2" customWidth="1"/>
    <col min="1292" max="1292" width="16" style="2" customWidth="1"/>
    <col min="1293" max="1536" width="11.42578125" style="2"/>
    <col min="1537" max="1537" width="14.28515625" style="2" customWidth="1"/>
    <col min="1538" max="1538" width="10.85546875" style="2" customWidth="1"/>
    <col min="1539" max="1539" width="10.42578125" style="2" customWidth="1"/>
    <col min="1540" max="1540" width="10.28515625" style="2" customWidth="1"/>
    <col min="1541" max="1541" width="10.7109375" style="2" customWidth="1"/>
    <col min="1542" max="1542" width="11" style="2" customWidth="1"/>
    <col min="1543" max="1543" width="11.5703125" style="2" customWidth="1"/>
    <col min="1544" max="1544" width="10.5703125" style="2" customWidth="1"/>
    <col min="1545" max="1545" width="10" style="2" customWidth="1"/>
    <col min="1546" max="1546" width="10.5703125" style="2" customWidth="1"/>
    <col min="1547" max="1547" width="11" style="2" customWidth="1"/>
    <col min="1548" max="1548" width="16" style="2" customWidth="1"/>
    <col min="1549" max="1792" width="11.42578125" style="2"/>
    <col min="1793" max="1793" width="14.28515625" style="2" customWidth="1"/>
    <col min="1794" max="1794" width="10.85546875" style="2" customWidth="1"/>
    <col min="1795" max="1795" width="10.42578125" style="2" customWidth="1"/>
    <col min="1796" max="1796" width="10.28515625" style="2" customWidth="1"/>
    <col min="1797" max="1797" width="10.7109375" style="2" customWidth="1"/>
    <col min="1798" max="1798" width="11" style="2" customWidth="1"/>
    <col min="1799" max="1799" width="11.5703125" style="2" customWidth="1"/>
    <col min="1800" max="1800" width="10.5703125" style="2" customWidth="1"/>
    <col min="1801" max="1801" width="10" style="2" customWidth="1"/>
    <col min="1802" max="1802" width="10.5703125" style="2" customWidth="1"/>
    <col min="1803" max="1803" width="11" style="2" customWidth="1"/>
    <col min="1804" max="1804" width="16" style="2" customWidth="1"/>
    <col min="1805" max="2048" width="11.42578125" style="2"/>
    <col min="2049" max="2049" width="14.28515625" style="2" customWidth="1"/>
    <col min="2050" max="2050" width="10.85546875" style="2" customWidth="1"/>
    <col min="2051" max="2051" width="10.42578125" style="2" customWidth="1"/>
    <col min="2052" max="2052" width="10.28515625" style="2" customWidth="1"/>
    <col min="2053" max="2053" width="10.7109375" style="2" customWidth="1"/>
    <col min="2054" max="2054" width="11" style="2" customWidth="1"/>
    <col min="2055" max="2055" width="11.5703125" style="2" customWidth="1"/>
    <col min="2056" max="2056" width="10.5703125" style="2" customWidth="1"/>
    <col min="2057" max="2057" width="10" style="2" customWidth="1"/>
    <col min="2058" max="2058" width="10.5703125" style="2" customWidth="1"/>
    <col min="2059" max="2059" width="11" style="2" customWidth="1"/>
    <col min="2060" max="2060" width="16" style="2" customWidth="1"/>
    <col min="2061" max="2304" width="11.42578125" style="2"/>
    <col min="2305" max="2305" width="14.28515625" style="2" customWidth="1"/>
    <col min="2306" max="2306" width="10.85546875" style="2" customWidth="1"/>
    <col min="2307" max="2307" width="10.42578125" style="2" customWidth="1"/>
    <col min="2308" max="2308" width="10.28515625" style="2" customWidth="1"/>
    <col min="2309" max="2309" width="10.7109375" style="2" customWidth="1"/>
    <col min="2310" max="2310" width="11" style="2" customWidth="1"/>
    <col min="2311" max="2311" width="11.5703125" style="2" customWidth="1"/>
    <col min="2312" max="2312" width="10.5703125" style="2" customWidth="1"/>
    <col min="2313" max="2313" width="10" style="2" customWidth="1"/>
    <col min="2314" max="2314" width="10.5703125" style="2" customWidth="1"/>
    <col min="2315" max="2315" width="11" style="2" customWidth="1"/>
    <col min="2316" max="2316" width="16" style="2" customWidth="1"/>
    <col min="2317" max="2560" width="11.42578125" style="2"/>
    <col min="2561" max="2561" width="14.28515625" style="2" customWidth="1"/>
    <col min="2562" max="2562" width="10.85546875" style="2" customWidth="1"/>
    <col min="2563" max="2563" width="10.42578125" style="2" customWidth="1"/>
    <col min="2564" max="2564" width="10.28515625" style="2" customWidth="1"/>
    <col min="2565" max="2565" width="10.7109375" style="2" customWidth="1"/>
    <col min="2566" max="2566" width="11" style="2" customWidth="1"/>
    <col min="2567" max="2567" width="11.5703125" style="2" customWidth="1"/>
    <col min="2568" max="2568" width="10.5703125" style="2" customWidth="1"/>
    <col min="2569" max="2569" width="10" style="2" customWidth="1"/>
    <col min="2570" max="2570" width="10.5703125" style="2" customWidth="1"/>
    <col min="2571" max="2571" width="11" style="2" customWidth="1"/>
    <col min="2572" max="2572" width="16" style="2" customWidth="1"/>
    <col min="2573" max="2816" width="11.42578125" style="2"/>
    <col min="2817" max="2817" width="14.28515625" style="2" customWidth="1"/>
    <col min="2818" max="2818" width="10.85546875" style="2" customWidth="1"/>
    <col min="2819" max="2819" width="10.42578125" style="2" customWidth="1"/>
    <col min="2820" max="2820" width="10.28515625" style="2" customWidth="1"/>
    <col min="2821" max="2821" width="10.7109375" style="2" customWidth="1"/>
    <col min="2822" max="2822" width="11" style="2" customWidth="1"/>
    <col min="2823" max="2823" width="11.5703125" style="2" customWidth="1"/>
    <col min="2824" max="2824" width="10.5703125" style="2" customWidth="1"/>
    <col min="2825" max="2825" width="10" style="2" customWidth="1"/>
    <col min="2826" max="2826" width="10.5703125" style="2" customWidth="1"/>
    <col min="2827" max="2827" width="11" style="2" customWidth="1"/>
    <col min="2828" max="2828" width="16" style="2" customWidth="1"/>
    <col min="2829" max="3072" width="11.42578125" style="2"/>
    <col min="3073" max="3073" width="14.28515625" style="2" customWidth="1"/>
    <col min="3074" max="3074" width="10.85546875" style="2" customWidth="1"/>
    <col min="3075" max="3075" width="10.42578125" style="2" customWidth="1"/>
    <col min="3076" max="3076" width="10.28515625" style="2" customWidth="1"/>
    <col min="3077" max="3077" width="10.7109375" style="2" customWidth="1"/>
    <col min="3078" max="3078" width="11" style="2" customWidth="1"/>
    <col min="3079" max="3079" width="11.5703125" style="2" customWidth="1"/>
    <col min="3080" max="3080" width="10.5703125" style="2" customWidth="1"/>
    <col min="3081" max="3081" width="10" style="2" customWidth="1"/>
    <col min="3082" max="3082" width="10.5703125" style="2" customWidth="1"/>
    <col min="3083" max="3083" width="11" style="2" customWidth="1"/>
    <col min="3084" max="3084" width="16" style="2" customWidth="1"/>
    <col min="3085" max="3328" width="11.42578125" style="2"/>
    <col min="3329" max="3329" width="14.28515625" style="2" customWidth="1"/>
    <col min="3330" max="3330" width="10.85546875" style="2" customWidth="1"/>
    <col min="3331" max="3331" width="10.42578125" style="2" customWidth="1"/>
    <col min="3332" max="3332" width="10.28515625" style="2" customWidth="1"/>
    <col min="3333" max="3333" width="10.7109375" style="2" customWidth="1"/>
    <col min="3334" max="3334" width="11" style="2" customWidth="1"/>
    <col min="3335" max="3335" width="11.5703125" style="2" customWidth="1"/>
    <col min="3336" max="3336" width="10.5703125" style="2" customWidth="1"/>
    <col min="3337" max="3337" width="10" style="2" customWidth="1"/>
    <col min="3338" max="3338" width="10.5703125" style="2" customWidth="1"/>
    <col min="3339" max="3339" width="11" style="2" customWidth="1"/>
    <col min="3340" max="3340" width="16" style="2" customWidth="1"/>
    <col min="3341" max="3584" width="11.42578125" style="2"/>
    <col min="3585" max="3585" width="14.28515625" style="2" customWidth="1"/>
    <col min="3586" max="3586" width="10.85546875" style="2" customWidth="1"/>
    <col min="3587" max="3587" width="10.42578125" style="2" customWidth="1"/>
    <col min="3588" max="3588" width="10.28515625" style="2" customWidth="1"/>
    <col min="3589" max="3589" width="10.7109375" style="2" customWidth="1"/>
    <col min="3590" max="3590" width="11" style="2" customWidth="1"/>
    <col min="3591" max="3591" width="11.5703125" style="2" customWidth="1"/>
    <col min="3592" max="3592" width="10.5703125" style="2" customWidth="1"/>
    <col min="3593" max="3593" width="10" style="2" customWidth="1"/>
    <col min="3594" max="3594" width="10.5703125" style="2" customWidth="1"/>
    <col min="3595" max="3595" width="11" style="2" customWidth="1"/>
    <col min="3596" max="3596" width="16" style="2" customWidth="1"/>
    <col min="3597" max="3840" width="11.42578125" style="2"/>
    <col min="3841" max="3841" width="14.28515625" style="2" customWidth="1"/>
    <col min="3842" max="3842" width="10.85546875" style="2" customWidth="1"/>
    <col min="3843" max="3843" width="10.42578125" style="2" customWidth="1"/>
    <col min="3844" max="3844" width="10.28515625" style="2" customWidth="1"/>
    <col min="3845" max="3845" width="10.7109375" style="2" customWidth="1"/>
    <col min="3846" max="3846" width="11" style="2" customWidth="1"/>
    <col min="3847" max="3847" width="11.5703125" style="2" customWidth="1"/>
    <col min="3848" max="3848" width="10.5703125" style="2" customWidth="1"/>
    <col min="3849" max="3849" width="10" style="2" customWidth="1"/>
    <col min="3850" max="3850" width="10.5703125" style="2" customWidth="1"/>
    <col min="3851" max="3851" width="11" style="2" customWidth="1"/>
    <col min="3852" max="3852" width="16" style="2" customWidth="1"/>
    <col min="3853" max="4096" width="11.42578125" style="2"/>
    <col min="4097" max="4097" width="14.28515625" style="2" customWidth="1"/>
    <col min="4098" max="4098" width="10.85546875" style="2" customWidth="1"/>
    <col min="4099" max="4099" width="10.42578125" style="2" customWidth="1"/>
    <col min="4100" max="4100" width="10.28515625" style="2" customWidth="1"/>
    <col min="4101" max="4101" width="10.7109375" style="2" customWidth="1"/>
    <col min="4102" max="4102" width="11" style="2" customWidth="1"/>
    <col min="4103" max="4103" width="11.5703125" style="2" customWidth="1"/>
    <col min="4104" max="4104" width="10.5703125" style="2" customWidth="1"/>
    <col min="4105" max="4105" width="10" style="2" customWidth="1"/>
    <col min="4106" max="4106" width="10.5703125" style="2" customWidth="1"/>
    <col min="4107" max="4107" width="11" style="2" customWidth="1"/>
    <col min="4108" max="4108" width="16" style="2" customWidth="1"/>
    <col min="4109" max="4352" width="11.42578125" style="2"/>
    <col min="4353" max="4353" width="14.28515625" style="2" customWidth="1"/>
    <col min="4354" max="4354" width="10.85546875" style="2" customWidth="1"/>
    <col min="4355" max="4355" width="10.42578125" style="2" customWidth="1"/>
    <col min="4356" max="4356" width="10.28515625" style="2" customWidth="1"/>
    <col min="4357" max="4357" width="10.7109375" style="2" customWidth="1"/>
    <col min="4358" max="4358" width="11" style="2" customWidth="1"/>
    <col min="4359" max="4359" width="11.5703125" style="2" customWidth="1"/>
    <col min="4360" max="4360" width="10.5703125" style="2" customWidth="1"/>
    <col min="4361" max="4361" width="10" style="2" customWidth="1"/>
    <col min="4362" max="4362" width="10.5703125" style="2" customWidth="1"/>
    <col min="4363" max="4363" width="11" style="2" customWidth="1"/>
    <col min="4364" max="4364" width="16" style="2" customWidth="1"/>
    <col min="4365" max="4608" width="11.42578125" style="2"/>
    <col min="4609" max="4609" width="14.28515625" style="2" customWidth="1"/>
    <col min="4610" max="4610" width="10.85546875" style="2" customWidth="1"/>
    <col min="4611" max="4611" width="10.42578125" style="2" customWidth="1"/>
    <col min="4612" max="4612" width="10.28515625" style="2" customWidth="1"/>
    <col min="4613" max="4613" width="10.7109375" style="2" customWidth="1"/>
    <col min="4614" max="4614" width="11" style="2" customWidth="1"/>
    <col min="4615" max="4615" width="11.5703125" style="2" customWidth="1"/>
    <col min="4616" max="4616" width="10.5703125" style="2" customWidth="1"/>
    <col min="4617" max="4617" width="10" style="2" customWidth="1"/>
    <col min="4618" max="4618" width="10.5703125" style="2" customWidth="1"/>
    <col min="4619" max="4619" width="11" style="2" customWidth="1"/>
    <col min="4620" max="4620" width="16" style="2" customWidth="1"/>
    <col min="4621" max="4864" width="11.42578125" style="2"/>
    <col min="4865" max="4865" width="14.28515625" style="2" customWidth="1"/>
    <col min="4866" max="4866" width="10.85546875" style="2" customWidth="1"/>
    <col min="4867" max="4867" width="10.42578125" style="2" customWidth="1"/>
    <col min="4868" max="4868" width="10.28515625" style="2" customWidth="1"/>
    <col min="4869" max="4869" width="10.7109375" style="2" customWidth="1"/>
    <col min="4870" max="4870" width="11" style="2" customWidth="1"/>
    <col min="4871" max="4871" width="11.5703125" style="2" customWidth="1"/>
    <col min="4872" max="4872" width="10.5703125" style="2" customWidth="1"/>
    <col min="4873" max="4873" width="10" style="2" customWidth="1"/>
    <col min="4874" max="4874" width="10.5703125" style="2" customWidth="1"/>
    <col min="4875" max="4875" width="11" style="2" customWidth="1"/>
    <col min="4876" max="4876" width="16" style="2" customWidth="1"/>
    <col min="4877" max="5120" width="11.42578125" style="2"/>
    <col min="5121" max="5121" width="14.28515625" style="2" customWidth="1"/>
    <col min="5122" max="5122" width="10.85546875" style="2" customWidth="1"/>
    <col min="5123" max="5123" width="10.42578125" style="2" customWidth="1"/>
    <col min="5124" max="5124" width="10.28515625" style="2" customWidth="1"/>
    <col min="5125" max="5125" width="10.7109375" style="2" customWidth="1"/>
    <col min="5126" max="5126" width="11" style="2" customWidth="1"/>
    <col min="5127" max="5127" width="11.5703125" style="2" customWidth="1"/>
    <col min="5128" max="5128" width="10.5703125" style="2" customWidth="1"/>
    <col min="5129" max="5129" width="10" style="2" customWidth="1"/>
    <col min="5130" max="5130" width="10.5703125" style="2" customWidth="1"/>
    <col min="5131" max="5131" width="11" style="2" customWidth="1"/>
    <col min="5132" max="5132" width="16" style="2" customWidth="1"/>
    <col min="5133" max="5376" width="11.42578125" style="2"/>
    <col min="5377" max="5377" width="14.28515625" style="2" customWidth="1"/>
    <col min="5378" max="5378" width="10.85546875" style="2" customWidth="1"/>
    <col min="5379" max="5379" width="10.42578125" style="2" customWidth="1"/>
    <col min="5380" max="5380" width="10.28515625" style="2" customWidth="1"/>
    <col min="5381" max="5381" width="10.7109375" style="2" customWidth="1"/>
    <col min="5382" max="5382" width="11" style="2" customWidth="1"/>
    <col min="5383" max="5383" width="11.5703125" style="2" customWidth="1"/>
    <col min="5384" max="5384" width="10.5703125" style="2" customWidth="1"/>
    <col min="5385" max="5385" width="10" style="2" customWidth="1"/>
    <col min="5386" max="5386" width="10.5703125" style="2" customWidth="1"/>
    <col min="5387" max="5387" width="11" style="2" customWidth="1"/>
    <col min="5388" max="5388" width="16" style="2" customWidth="1"/>
    <col min="5389" max="5632" width="11.42578125" style="2"/>
    <col min="5633" max="5633" width="14.28515625" style="2" customWidth="1"/>
    <col min="5634" max="5634" width="10.85546875" style="2" customWidth="1"/>
    <col min="5635" max="5635" width="10.42578125" style="2" customWidth="1"/>
    <col min="5636" max="5636" width="10.28515625" style="2" customWidth="1"/>
    <col min="5637" max="5637" width="10.7109375" style="2" customWidth="1"/>
    <col min="5638" max="5638" width="11" style="2" customWidth="1"/>
    <col min="5639" max="5639" width="11.5703125" style="2" customWidth="1"/>
    <col min="5640" max="5640" width="10.5703125" style="2" customWidth="1"/>
    <col min="5641" max="5641" width="10" style="2" customWidth="1"/>
    <col min="5642" max="5642" width="10.5703125" style="2" customWidth="1"/>
    <col min="5643" max="5643" width="11" style="2" customWidth="1"/>
    <col min="5644" max="5644" width="16" style="2" customWidth="1"/>
    <col min="5645" max="5888" width="11.42578125" style="2"/>
    <col min="5889" max="5889" width="14.28515625" style="2" customWidth="1"/>
    <col min="5890" max="5890" width="10.85546875" style="2" customWidth="1"/>
    <col min="5891" max="5891" width="10.42578125" style="2" customWidth="1"/>
    <col min="5892" max="5892" width="10.28515625" style="2" customWidth="1"/>
    <col min="5893" max="5893" width="10.7109375" style="2" customWidth="1"/>
    <col min="5894" max="5894" width="11" style="2" customWidth="1"/>
    <col min="5895" max="5895" width="11.5703125" style="2" customWidth="1"/>
    <col min="5896" max="5896" width="10.5703125" style="2" customWidth="1"/>
    <col min="5897" max="5897" width="10" style="2" customWidth="1"/>
    <col min="5898" max="5898" width="10.5703125" style="2" customWidth="1"/>
    <col min="5899" max="5899" width="11" style="2" customWidth="1"/>
    <col min="5900" max="5900" width="16" style="2" customWidth="1"/>
    <col min="5901" max="6144" width="11.42578125" style="2"/>
    <col min="6145" max="6145" width="14.28515625" style="2" customWidth="1"/>
    <col min="6146" max="6146" width="10.85546875" style="2" customWidth="1"/>
    <col min="6147" max="6147" width="10.42578125" style="2" customWidth="1"/>
    <col min="6148" max="6148" width="10.28515625" style="2" customWidth="1"/>
    <col min="6149" max="6149" width="10.7109375" style="2" customWidth="1"/>
    <col min="6150" max="6150" width="11" style="2" customWidth="1"/>
    <col min="6151" max="6151" width="11.5703125" style="2" customWidth="1"/>
    <col min="6152" max="6152" width="10.5703125" style="2" customWidth="1"/>
    <col min="6153" max="6153" width="10" style="2" customWidth="1"/>
    <col min="6154" max="6154" width="10.5703125" style="2" customWidth="1"/>
    <col min="6155" max="6155" width="11" style="2" customWidth="1"/>
    <col min="6156" max="6156" width="16" style="2" customWidth="1"/>
    <col min="6157" max="6400" width="11.42578125" style="2"/>
    <col min="6401" max="6401" width="14.28515625" style="2" customWidth="1"/>
    <col min="6402" max="6402" width="10.85546875" style="2" customWidth="1"/>
    <col min="6403" max="6403" width="10.42578125" style="2" customWidth="1"/>
    <col min="6404" max="6404" width="10.28515625" style="2" customWidth="1"/>
    <col min="6405" max="6405" width="10.7109375" style="2" customWidth="1"/>
    <col min="6406" max="6406" width="11" style="2" customWidth="1"/>
    <col min="6407" max="6407" width="11.5703125" style="2" customWidth="1"/>
    <col min="6408" max="6408" width="10.5703125" style="2" customWidth="1"/>
    <col min="6409" max="6409" width="10" style="2" customWidth="1"/>
    <col min="6410" max="6410" width="10.5703125" style="2" customWidth="1"/>
    <col min="6411" max="6411" width="11" style="2" customWidth="1"/>
    <col min="6412" max="6412" width="16" style="2" customWidth="1"/>
    <col min="6413" max="6656" width="11.42578125" style="2"/>
    <col min="6657" max="6657" width="14.28515625" style="2" customWidth="1"/>
    <col min="6658" max="6658" width="10.85546875" style="2" customWidth="1"/>
    <col min="6659" max="6659" width="10.42578125" style="2" customWidth="1"/>
    <col min="6660" max="6660" width="10.28515625" style="2" customWidth="1"/>
    <col min="6661" max="6661" width="10.7109375" style="2" customWidth="1"/>
    <col min="6662" max="6662" width="11" style="2" customWidth="1"/>
    <col min="6663" max="6663" width="11.5703125" style="2" customWidth="1"/>
    <col min="6664" max="6664" width="10.5703125" style="2" customWidth="1"/>
    <col min="6665" max="6665" width="10" style="2" customWidth="1"/>
    <col min="6666" max="6666" width="10.5703125" style="2" customWidth="1"/>
    <col min="6667" max="6667" width="11" style="2" customWidth="1"/>
    <col min="6668" max="6668" width="16" style="2" customWidth="1"/>
    <col min="6669" max="6912" width="11.42578125" style="2"/>
    <col min="6913" max="6913" width="14.28515625" style="2" customWidth="1"/>
    <col min="6914" max="6914" width="10.85546875" style="2" customWidth="1"/>
    <col min="6915" max="6915" width="10.42578125" style="2" customWidth="1"/>
    <col min="6916" max="6916" width="10.28515625" style="2" customWidth="1"/>
    <col min="6917" max="6917" width="10.7109375" style="2" customWidth="1"/>
    <col min="6918" max="6918" width="11" style="2" customWidth="1"/>
    <col min="6919" max="6919" width="11.5703125" style="2" customWidth="1"/>
    <col min="6920" max="6920" width="10.5703125" style="2" customWidth="1"/>
    <col min="6921" max="6921" width="10" style="2" customWidth="1"/>
    <col min="6922" max="6922" width="10.5703125" style="2" customWidth="1"/>
    <col min="6923" max="6923" width="11" style="2" customWidth="1"/>
    <col min="6924" max="6924" width="16" style="2" customWidth="1"/>
    <col min="6925" max="7168" width="11.42578125" style="2"/>
    <col min="7169" max="7169" width="14.28515625" style="2" customWidth="1"/>
    <col min="7170" max="7170" width="10.85546875" style="2" customWidth="1"/>
    <col min="7171" max="7171" width="10.42578125" style="2" customWidth="1"/>
    <col min="7172" max="7172" width="10.28515625" style="2" customWidth="1"/>
    <col min="7173" max="7173" width="10.7109375" style="2" customWidth="1"/>
    <col min="7174" max="7174" width="11" style="2" customWidth="1"/>
    <col min="7175" max="7175" width="11.5703125" style="2" customWidth="1"/>
    <col min="7176" max="7176" width="10.5703125" style="2" customWidth="1"/>
    <col min="7177" max="7177" width="10" style="2" customWidth="1"/>
    <col min="7178" max="7178" width="10.5703125" style="2" customWidth="1"/>
    <col min="7179" max="7179" width="11" style="2" customWidth="1"/>
    <col min="7180" max="7180" width="16" style="2" customWidth="1"/>
    <col min="7181" max="7424" width="11.42578125" style="2"/>
    <col min="7425" max="7425" width="14.28515625" style="2" customWidth="1"/>
    <col min="7426" max="7426" width="10.85546875" style="2" customWidth="1"/>
    <col min="7427" max="7427" width="10.42578125" style="2" customWidth="1"/>
    <col min="7428" max="7428" width="10.28515625" style="2" customWidth="1"/>
    <col min="7429" max="7429" width="10.7109375" style="2" customWidth="1"/>
    <col min="7430" max="7430" width="11" style="2" customWidth="1"/>
    <col min="7431" max="7431" width="11.5703125" style="2" customWidth="1"/>
    <col min="7432" max="7432" width="10.5703125" style="2" customWidth="1"/>
    <col min="7433" max="7433" width="10" style="2" customWidth="1"/>
    <col min="7434" max="7434" width="10.5703125" style="2" customWidth="1"/>
    <col min="7435" max="7435" width="11" style="2" customWidth="1"/>
    <col min="7436" max="7436" width="16" style="2" customWidth="1"/>
    <col min="7437" max="7680" width="11.42578125" style="2"/>
    <col min="7681" max="7681" width="14.28515625" style="2" customWidth="1"/>
    <col min="7682" max="7682" width="10.85546875" style="2" customWidth="1"/>
    <col min="7683" max="7683" width="10.42578125" style="2" customWidth="1"/>
    <col min="7684" max="7684" width="10.28515625" style="2" customWidth="1"/>
    <col min="7685" max="7685" width="10.7109375" style="2" customWidth="1"/>
    <col min="7686" max="7686" width="11" style="2" customWidth="1"/>
    <col min="7687" max="7687" width="11.5703125" style="2" customWidth="1"/>
    <col min="7688" max="7688" width="10.5703125" style="2" customWidth="1"/>
    <col min="7689" max="7689" width="10" style="2" customWidth="1"/>
    <col min="7690" max="7690" width="10.5703125" style="2" customWidth="1"/>
    <col min="7691" max="7691" width="11" style="2" customWidth="1"/>
    <col min="7692" max="7692" width="16" style="2" customWidth="1"/>
    <col min="7693" max="7936" width="11.42578125" style="2"/>
    <col min="7937" max="7937" width="14.28515625" style="2" customWidth="1"/>
    <col min="7938" max="7938" width="10.85546875" style="2" customWidth="1"/>
    <col min="7939" max="7939" width="10.42578125" style="2" customWidth="1"/>
    <col min="7940" max="7940" width="10.28515625" style="2" customWidth="1"/>
    <col min="7941" max="7941" width="10.7109375" style="2" customWidth="1"/>
    <col min="7942" max="7942" width="11" style="2" customWidth="1"/>
    <col min="7943" max="7943" width="11.5703125" style="2" customWidth="1"/>
    <col min="7944" max="7944" width="10.5703125" style="2" customWidth="1"/>
    <col min="7945" max="7945" width="10" style="2" customWidth="1"/>
    <col min="7946" max="7946" width="10.5703125" style="2" customWidth="1"/>
    <col min="7947" max="7947" width="11" style="2" customWidth="1"/>
    <col min="7948" max="7948" width="16" style="2" customWidth="1"/>
    <col min="7949" max="8192" width="11.42578125" style="2"/>
    <col min="8193" max="8193" width="14.28515625" style="2" customWidth="1"/>
    <col min="8194" max="8194" width="10.85546875" style="2" customWidth="1"/>
    <col min="8195" max="8195" width="10.42578125" style="2" customWidth="1"/>
    <col min="8196" max="8196" width="10.28515625" style="2" customWidth="1"/>
    <col min="8197" max="8197" width="10.7109375" style="2" customWidth="1"/>
    <col min="8198" max="8198" width="11" style="2" customWidth="1"/>
    <col min="8199" max="8199" width="11.5703125" style="2" customWidth="1"/>
    <col min="8200" max="8200" width="10.5703125" style="2" customWidth="1"/>
    <col min="8201" max="8201" width="10" style="2" customWidth="1"/>
    <col min="8202" max="8202" width="10.5703125" style="2" customWidth="1"/>
    <col min="8203" max="8203" width="11" style="2" customWidth="1"/>
    <col min="8204" max="8204" width="16" style="2" customWidth="1"/>
    <col min="8205" max="8448" width="11.42578125" style="2"/>
    <col min="8449" max="8449" width="14.28515625" style="2" customWidth="1"/>
    <col min="8450" max="8450" width="10.85546875" style="2" customWidth="1"/>
    <col min="8451" max="8451" width="10.42578125" style="2" customWidth="1"/>
    <col min="8452" max="8452" width="10.28515625" style="2" customWidth="1"/>
    <col min="8453" max="8453" width="10.7109375" style="2" customWidth="1"/>
    <col min="8454" max="8454" width="11" style="2" customWidth="1"/>
    <col min="8455" max="8455" width="11.5703125" style="2" customWidth="1"/>
    <col min="8456" max="8456" width="10.5703125" style="2" customWidth="1"/>
    <col min="8457" max="8457" width="10" style="2" customWidth="1"/>
    <col min="8458" max="8458" width="10.5703125" style="2" customWidth="1"/>
    <col min="8459" max="8459" width="11" style="2" customWidth="1"/>
    <col min="8460" max="8460" width="16" style="2" customWidth="1"/>
    <col min="8461" max="8704" width="11.42578125" style="2"/>
    <col min="8705" max="8705" width="14.28515625" style="2" customWidth="1"/>
    <col min="8706" max="8706" width="10.85546875" style="2" customWidth="1"/>
    <col min="8707" max="8707" width="10.42578125" style="2" customWidth="1"/>
    <col min="8708" max="8708" width="10.28515625" style="2" customWidth="1"/>
    <col min="8709" max="8709" width="10.7109375" style="2" customWidth="1"/>
    <col min="8710" max="8710" width="11" style="2" customWidth="1"/>
    <col min="8711" max="8711" width="11.5703125" style="2" customWidth="1"/>
    <col min="8712" max="8712" width="10.5703125" style="2" customWidth="1"/>
    <col min="8713" max="8713" width="10" style="2" customWidth="1"/>
    <col min="8714" max="8714" width="10.5703125" style="2" customWidth="1"/>
    <col min="8715" max="8715" width="11" style="2" customWidth="1"/>
    <col min="8716" max="8716" width="16" style="2" customWidth="1"/>
    <col min="8717" max="8960" width="11.42578125" style="2"/>
    <col min="8961" max="8961" width="14.28515625" style="2" customWidth="1"/>
    <col min="8962" max="8962" width="10.85546875" style="2" customWidth="1"/>
    <col min="8963" max="8963" width="10.42578125" style="2" customWidth="1"/>
    <col min="8964" max="8964" width="10.28515625" style="2" customWidth="1"/>
    <col min="8965" max="8965" width="10.7109375" style="2" customWidth="1"/>
    <col min="8966" max="8966" width="11" style="2" customWidth="1"/>
    <col min="8967" max="8967" width="11.5703125" style="2" customWidth="1"/>
    <col min="8968" max="8968" width="10.5703125" style="2" customWidth="1"/>
    <col min="8969" max="8969" width="10" style="2" customWidth="1"/>
    <col min="8970" max="8970" width="10.5703125" style="2" customWidth="1"/>
    <col min="8971" max="8971" width="11" style="2" customWidth="1"/>
    <col min="8972" max="8972" width="16" style="2" customWidth="1"/>
    <col min="8973" max="9216" width="11.42578125" style="2"/>
    <col min="9217" max="9217" width="14.28515625" style="2" customWidth="1"/>
    <col min="9218" max="9218" width="10.85546875" style="2" customWidth="1"/>
    <col min="9219" max="9219" width="10.42578125" style="2" customWidth="1"/>
    <col min="9220" max="9220" width="10.28515625" style="2" customWidth="1"/>
    <col min="9221" max="9221" width="10.7109375" style="2" customWidth="1"/>
    <col min="9222" max="9222" width="11" style="2" customWidth="1"/>
    <col min="9223" max="9223" width="11.5703125" style="2" customWidth="1"/>
    <col min="9224" max="9224" width="10.5703125" style="2" customWidth="1"/>
    <col min="9225" max="9225" width="10" style="2" customWidth="1"/>
    <col min="9226" max="9226" width="10.5703125" style="2" customWidth="1"/>
    <col min="9227" max="9227" width="11" style="2" customWidth="1"/>
    <col min="9228" max="9228" width="16" style="2" customWidth="1"/>
    <col min="9229" max="9472" width="11.42578125" style="2"/>
    <col min="9473" max="9473" width="14.28515625" style="2" customWidth="1"/>
    <col min="9474" max="9474" width="10.85546875" style="2" customWidth="1"/>
    <col min="9475" max="9475" width="10.42578125" style="2" customWidth="1"/>
    <col min="9476" max="9476" width="10.28515625" style="2" customWidth="1"/>
    <col min="9477" max="9477" width="10.7109375" style="2" customWidth="1"/>
    <col min="9478" max="9478" width="11" style="2" customWidth="1"/>
    <col min="9479" max="9479" width="11.5703125" style="2" customWidth="1"/>
    <col min="9480" max="9480" width="10.5703125" style="2" customWidth="1"/>
    <col min="9481" max="9481" width="10" style="2" customWidth="1"/>
    <col min="9482" max="9482" width="10.5703125" style="2" customWidth="1"/>
    <col min="9483" max="9483" width="11" style="2" customWidth="1"/>
    <col min="9484" max="9484" width="16" style="2" customWidth="1"/>
    <col min="9485" max="9728" width="11.42578125" style="2"/>
    <col min="9729" max="9729" width="14.28515625" style="2" customWidth="1"/>
    <col min="9730" max="9730" width="10.85546875" style="2" customWidth="1"/>
    <col min="9731" max="9731" width="10.42578125" style="2" customWidth="1"/>
    <col min="9732" max="9732" width="10.28515625" style="2" customWidth="1"/>
    <col min="9733" max="9733" width="10.7109375" style="2" customWidth="1"/>
    <col min="9734" max="9734" width="11" style="2" customWidth="1"/>
    <col min="9735" max="9735" width="11.5703125" style="2" customWidth="1"/>
    <col min="9736" max="9736" width="10.5703125" style="2" customWidth="1"/>
    <col min="9737" max="9737" width="10" style="2" customWidth="1"/>
    <col min="9738" max="9738" width="10.5703125" style="2" customWidth="1"/>
    <col min="9739" max="9739" width="11" style="2" customWidth="1"/>
    <col min="9740" max="9740" width="16" style="2" customWidth="1"/>
    <col min="9741" max="9984" width="11.42578125" style="2"/>
    <col min="9985" max="9985" width="14.28515625" style="2" customWidth="1"/>
    <col min="9986" max="9986" width="10.85546875" style="2" customWidth="1"/>
    <col min="9987" max="9987" width="10.42578125" style="2" customWidth="1"/>
    <col min="9988" max="9988" width="10.28515625" style="2" customWidth="1"/>
    <col min="9989" max="9989" width="10.7109375" style="2" customWidth="1"/>
    <col min="9990" max="9990" width="11" style="2" customWidth="1"/>
    <col min="9991" max="9991" width="11.5703125" style="2" customWidth="1"/>
    <col min="9992" max="9992" width="10.5703125" style="2" customWidth="1"/>
    <col min="9993" max="9993" width="10" style="2" customWidth="1"/>
    <col min="9994" max="9994" width="10.5703125" style="2" customWidth="1"/>
    <col min="9995" max="9995" width="11" style="2" customWidth="1"/>
    <col min="9996" max="9996" width="16" style="2" customWidth="1"/>
    <col min="9997" max="10240" width="11.42578125" style="2"/>
    <col min="10241" max="10241" width="14.28515625" style="2" customWidth="1"/>
    <col min="10242" max="10242" width="10.85546875" style="2" customWidth="1"/>
    <col min="10243" max="10243" width="10.42578125" style="2" customWidth="1"/>
    <col min="10244" max="10244" width="10.28515625" style="2" customWidth="1"/>
    <col min="10245" max="10245" width="10.7109375" style="2" customWidth="1"/>
    <col min="10246" max="10246" width="11" style="2" customWidth="1"/>
    <col min="10247" max="10247" width="11.5703125" style="2" customWidth="1"/>
    <col min="10248" max="10248" width="10.5703125" style="2" customWidth="1"/>
    <col min="10249" max="10249" width="10" style="2" customWidth="1"/>
    <col min="10250" max="10250" width="10.5703125" style="2" customWidth="1"/>
    <col min="10251" max="10251" width="11" style="2" customWidth="1"/>
    <col min="10252" max="10252" width="16" style="2" customWidth="1"/>
    <col min="10253" max="10496" width="11.42578125" style="2"/>
    <col min="10497" max="10497" width="14.28515625" style="2" customWidth="1"/>
    <col min="10498" max="10498" width="10.85546875" style="2" customWidth="1"/>
    <col min="10499" max="10499" width="10.42578125" style="2" customWidth="1"/>
    <col min="10500" max="10500" width="10.28515625" style="2" customWidth="1"/>
    <col min="10501" max="10501" width="10.7109375" style="2" customWidth="1"/>
    <col min="10502" max="10502" width="11" style="2" customWidth="1"/>
    <col min="10503" max="10503" width="11.5703125" style="2" customWidth="1"/>
    <col min="10504" max="10504" width="10.5703125" style="2" customWidth="1"/>
    <col min="10505" max="10505" width="10" style="2" customWidth="1"/>
    <col min="10506" max="10506" width="10.5703125" style="2" customWidth="1"/>
    <col min="10507" max="10507" width="11" style="2" customWidth="1"/>
    <col min="10508" max="10508" width="16" style="2" customWidth="1"/>
    <col min="10509" max="10752" width="11.42578125" style="2"/>
    <col min="10753" max="10753" width="14.28515625" style="2" customWidth="1"/>
    <col min="10754" max="10754" width="10.85546875" style="2" customWidth="1"/>
    <col min="10755" max="10755" width="10.42578125" style="2" customWidth="1"/>
    <col min="10756" max="10756" width="10.28515625" style="2" customWidth="1"/>
    <col min="10757" max="10757" width="10.7109375" style="2" customWidth="1"/>
    <col min="10758" max="10758" width="11" style="2" customWidth="1"/>
    <col min="10759" max="10759" width="11.5703125" style="2" customWidth="1"/>
    <col min="10760" max="10760" width="10.5703125" style="2" customWidth="1"/>
    <col min="10761" max="10761" width="10" style="2" customWidth="1"/>
    <col min="10762" max="10762" width="10.5703125" style="2" customWidth="1"/>
    <col min="10763" max="10763" width="11" style="2" customWidth="1"/>
    <col min="10764" max="10764" width="16" style="2" customWidth="1"/>
    <col min="10765" max="11008" width="11.42578125" style="2"/>
    <col min="11009" max="11009" width="14.28515625" style="2" customWidth="1"/>
    <col min="11010" max="11010" width="10.85546875" style="2" customWidth="1"/>
    <col min="11011" max="11011" width="10.42578125" style="2" customWidth="1"/>
    <col min="11012" max="11012" width="10.28515625" style="2" customWidth="1"/>
    <col min="11013" max="11013" width="10.7109375" style="2" customWidth="1"/>
    <col min="11014" max="11014" width="11" style="2" customWidth="1"/>
    <col min="11015" max="11015" width="11.5703125" style="2" customWidth="1"/>
    <col min="11016" max="11016" width="10.5703125" style="2" customWidth="1"/>
    <col min="11017" max="11017" width="10" style="2" customWidth="1"/>
    <col min="11018" max="11018" width="10.5703125" style="2" customWidth="1"/>
    <col min="11019" max="11019" width="11" style="2" customWidth="1"/>
    <col min="11020" max="11020" width="16" style="2" customWidth="1"/>
    <col min="11021" max="11264" width="11.42578125" style="2"/>
    <col min="11265" max="11265" width="14.28515625" style="2" customWidth="1"/>
    <col min="11266" max="11266" width="10.85546875" style="2" customWidth="1"/>
    <col min="11267" max="11267" width="10.42578125" style="2" customWidth="1"/>
    <col min="11268" max="11268" width="10.28515625" style="2" customWidth="1"/>
    <col min="11269" max="11269" width="10.7109375" style="2" customWidth="1"/>
    <col min="11270" max="11270" width="11" style="2" customWidth="1"/>
    <col min="11271" max="11271" width="11.5703125" style="2" customWidth="1"/>
    <col min="11272" max="11272" width="10.5703125" style="2" customWidth="1"/>
    <col min="11273" max="11273" width="10" style="2" customWidth="1"/>
    <col min="11274" max="11274" width="10.5703125" style="2" customWidth="1"/>
    <col min="11275" max="11275" width="11" style="2" customWidth="1"/>
    <col min="11276" max="11276" width="16" style="2" customWidth="1"/>
    <col min="11277" max="11520" width="11.42578125" style="2"/>
    <col min="11521" max="11521" width="14.28515625" style="2" customWidth="1"/>
    <col min="11522" max="11522" width="10.85546875" style="2" customWidth="1"/>
    <col min="11523" max="11523" width="10.42578125" style="2" customWidth="1"/>
    <col min="11524" max="11524" width="10.28515625" style="2" customWidth="1"/>
    <col min="11525" max="11525" width="10.7109375" style="2" customWidth="1"/>
    <col min="11526" max="11526" width="11" style="2" customWidth="1"/>
    <col min="11527" max="11527" width="11.5703125" style="2" customWidth="1"/>
    <col min="11528" max="11528" width="10.5703125" style="2" customWidth="1"/>
    <col min="11529" max="11529" width="10" style="2" customWidth="1"/>
    <col min="11530" max="11530" width="10.5703125" style="2" customWidth="1"/>
    <col min="11531" max="11531" width="11" style="2" customWidth="1"/>
    <col min="11532" max="11532" width="16" style="2" customWidth="1"/>
    <col min="11533" max="11776" width="11.42578125" style="2"/>
    <col min="11777" max="11777" width="14.28515625" style="2" customWidth="1"/>
    <col min="11778" max="11778" width="10.85546875" style="2" customWidth="1"/>
    <col min="11779" max="11779" width="10.42578125" style="2" customWidth="1"/>
    <col min="11780" max="11780" width="10.28515625" style="2" customWidth="1"/>
    <col min="11781" max="11781" width="10.7109375" style="2" customWidth="1"/>
    <col min="11782" max="11782" width="11" style="2" customWidth="1"/>
    <col min="11783" max="11783" width="11.5703125" style="2" customWidth="1"/>
    <col min="11784" max="11784" width="10.5703125" style="2" customWidth="1"/>
    <col min="11785" max="11785" width="10" style="2" customWidth="1"/>
    <col min="11786" max="11786" width="10.5703125" style="2" customWidth="1"/>
    <col min="11787" max="11787" width="11" style="2" customWidth="1"/>
    <col min="11788" max="11788" width="16" style="2" customWidth="1"/>
    <col min="11789" max="12032" width="11.42578125" style="2"/>
    <col min="12033" max="12033" width="14.28515625" style="2" customWidth="1"/>
    <col min="12034" max="12034" width="10.85546875" style="2" customWidth="1"/>
    <col min="12035" max="12035" width="10.42578125" style="2" customWidth="1"/>
    <col min="12036" max="12036" width="10.28515625" style="2" customWidth="1"/>
    <col min="12037" max="12037" width="10.7109375" style="2" customWidth="1"/>
    <col min="12038" max="12038" width="11" style="2" customWidth="1"/>
    <col min="12039" max="12039" width="11.5703125" style="2" customWidth="1"/>
    <col min="12040" max="12040" width="10.5703125" style="2" customWidth="1"/>
    <col min="12041" max="12041" width="10" style="2" customWidth="1"/>
    <col min="12042" max="12042" width="10.5703125" style="2" customWidth="1"/>
    <col min="12043" max="12043" width="11" style="2" customWidth="1"/>
    <col min="12044" max="12044" width="16" style="2" customWidth="1"/>
    <col min="12045" max="12288" width="11.42578125" style="2"/>
    <col min="12289" max="12289" width="14.28515625" style="2" customWidth="1"/>
    <col min="12290" max="12290" width="10.85546875" style="2" customWidth="1"/>
    <col min="12291" max="12291" width="10.42578125" style="2" customWidth="1"/>
    <col min="12292" max="12292" width="10.28515625" style="2" customWidth="1"/>
    <col min="12293" max="12293" width="10.7109375" style="2" customWidth="1"/>
    <col min="12294" max="12294" width="11" style="2" customWidth="1"/>
    <col min="12295" max="12295" width="11.5703125" style="2" customWidth="1"/>
    <col min="12296" max="12296" width="10.5703125" style="2" customWidth="1"/>
    <col min="12297" max="12297" width="10" style="2" customWidth="1"/>
    <col min="12298" max="12298" width="10.5703125" style="2" customWidth="1"/>
    <col min="12299" max="12299" width="11" style="2" customWidth="1"/>
    <col min="12300" max="12300" width="16" style="2" customWidth="1"/>
    <col min="12301" max="12544" width="11.42578125" style="2"/>
    <col min="12545" max="12545" width="14.28515625" style="2" customWidth="1"/>
    <col min="12546" max="12546" width="10.85546875" style="2" customWidth="1"/>
    <col min="12547" max="12547" width="10.42578125" style="2" customWidth="1"/>
    <col min="12548" max="12548" width="10.28515625" style="2" customWidth="1"/>
    <col min="12549" max="12549" width="10.7109375" style="2" customWidth="1"/>
    <col min="12550" max="12550" width="11" style="2" customWidth="1"/>
    <col min="12551" max="12551" width="11.5703125" style="2" customWidth="1"/>
    <col min="12552" max="12552" width="10.5703125" style="2" customWidth="1"/>
    <col min="12553" max="12553" width="10" style="2" customWidth="1"/>
    <col min="12554" max="12554" width="10.5703125" style="2" customWidth="1"/>
    <col min="12555" max="12555" width="11" style="2" customWidth="1"/>
    <col min="12556" max="12556" width="16" style="2" customWidth="1"/>
    <col min="12557" max="12800" width="11.42578125" style="2"/>
    <col min="12801" max="12801" width="14.28515625" style="2" customWidth="1"/>
    <col min="12802" max="12802" width="10.85546875" style="2" customWidth="1"/>
    <col min="12803" max="12803" width="10.42578125" style="2" customWidth="1"/>
    <col min="12804" max="12804" width="10.28515625" style="2" customWidth="1"/>
    <col min="12805" max="12805" width="10.7109375" style="2" customWidth="1"/>
    <col min="12806" max="12806" width="11" style="2" customWidth="1"/>
    <col min="12807" max="12807" width="11.5703125" style="2" customWidth="1"/>
    <col min="12808" max="12808" width="10.5703125" style="2" customWidth="1"/>
    <col min="12809" max="12809" width="10" style="2" customWidth="1"/>
    <col min="12810" max="12810" width="10.5703125" style="2" customWidth="1"/>
    <col min="12811" max="12811" width="11" style="2" customWidth="1"/>
    <col min="12812" max="12812" width="16" style="2" customWidth="1"/>
    <col min="12813" max="13056" width="11.42578125" style="2"/>
    <col min="13057" max="13057" width="14.28515625" style="2" customWidth="1"/>
    <col min="13058" max="13058" width="10.85546875" style="2" customWidth="1"/>
    <col min="13059" max="13059" width="10.42578125" style="2" customWidth="1"/>
    <col min="13060" max="13060" width="10.28515625" style="2" customWidth="1"/>
    <col min="13061" max="13061" width="10.7109375" style="2" customWidth="1"/>
    <col min="13062" max="13062" width="11" style="2" customWidth="1"/>
    <col min="13063" max="13063" width="11.5703125" style="2" customWidth="1"/>
    <col min="13064" max="13064" width="10.5703125" style="2" customWidth="1"/>
    <col min="13065" max="13065" width="10" style="2" customWidth="1"/>
    <col min="13066" max="13066" width="10.5703125" style="2" customWidth="1"/>
    <col min="13067" max="13067" width="11" style="2" customWidth="1"/>
    <col min="13068" max="13068" width="16" style="2" customWidth="1"/>
    <col min="13069" max="13312" width="11.42578125" style="2"/>
    <col min="13313" max="13313" width="14.28515625" style="2" customWidth="1"/>
    <col min="13314" max="13314" width="10.85546875" style="2" customWidth="1"/>
    <col min="13315" max="13315" width="10.42578125" style="2" customWidth="1"/>
    <col min="13316" max="13316" width="10.28515625" style="2" customWidth="1"/>
    <col min="13317" max="13317" width="10.7109375" style="2" customWidth="1"/>
    <col min="13318" max="13318" width="11" style="2" customWidth="1"/>
    <col min="13319" max="13319" width="11.5703125" style="2" customWidth="1"/>
    <col min="13320" max="13320" width="10.5703125" style="2" customWidth="1"/>
    <col min="13321" max="13321" width="10" style="2" customWidth="1"/>
    <col min="13322" max="13322" width="10.5703125" style="2" customWidth="1"/>
    <col min="13323" max="13323" width="11" style="2" customWidth="1"/>
    <col min="13324" max="13324" width="16" style="2" customWidth="1"/>
    <col min="13325" max="13568" width="11.42578125" style="2"/>
    <col min="13569" max="13569" width="14.28515625" style="2" customWidth="1"/>
    <col min="13570" max="13570" width="10.85546875" style="2" customWidth="1"/>
    <col min="13571" max="13571" width="10.42578125" style="2" customWidth="1"/>
    <col min="13572" max="13572" width="10.28515625" style="2" customWidth="1"/>
    <col min="13573" max="13573" width="10.7109375" style="2" customWidth="1"/>
    <col min="13574" max="13574" width="11" style="2" customWidth="1"/>
    <col min="13575" max="13575" width="11.5703125" style="2" customWidth="1"/>
    <col min="13576" max="13576" width="10.5703125" style="2" customWidth="1"/>
    <col min="13577" max="13577" width="10" style="2" customWidth="1"/>
    <col min="13578" max="13578" width="10.5703125" style="2" customWidth="1"/>
    <col min="13579" max="13579" width="11" style="2" customWidth="1"/>
    <col min="13580" max="13580" width="16" style="2" customWidth="1"/>
    <col min="13581" max="13824" width="11.42578125" style="2"/>
    <col min="13825" max="13825" width="14.28515625" style="2" customWidth="1"/>
    <col min="13826" max="13826" width="10.85546875" style="2" customWidth="1"/>
    <col min="13827" max="13827" width="10.42578125" style="2" customWidth="1"/>
    <col min="13828" max="13828" width="10.28515625" style="2" customWidth="1"/>
    <col min="13829" max="13829" width="10.7109375" style="2" customWidth="1"/>
    <col min="13830" max="13830" width="11" style="2" customWidth="1"/>
    <col min="13831" max="13831" width="11.5703125" style="2" customWidth="1"/>
    <col min="13832" max="13832" width="10.5703125" style="2" customWidth="1"/>
    <col min="13833" max="13833" width="10" style="2" customWidth="1"/>
    <col min="13834" max="13834" width="10.5703125" style="2" customWidth="1"/>
    <col min="13835" max="13835" width="11" style="2" customWidth="1"/>
    <col min="13836" max="13836" width="16" style="2" customWidth="1"/>
    <col min="13837" max="14080" width="11.42578125" style="2"/>
    <col min="14081" max="14081" width="14.28515625" style="2" customWidth="1"/>
    <col min="14082" max="14082" width="10.85546875" style="2" customWidth="1"/>
    <col min="14083" max="14083" width="10.42578125" style="2" customWidth="1"/>
    <col min="14084" max="14084" width="10.28515625" style="2" customWidth="1"/>
    <col min="14085" max="14085" width="10.7109375" style="2" customWidth="1"/>
    <col min="14086" max="14086" width="11" style="2" customWidth="1"/>
    <col min="14087" max="14087" width="11.5703125" style="2" customWidth="1"/>
    <col min="14088" max="14088" width="10.5703125" style="2" customWidth="1"/>
    <col min="14089" max="14089" width="10" style="2" customWidth="1"/>
    <col min="14090" max="14090" width="10.5703125" style="2" customWidth="1"/>
    <col min="14091" max="14091" width="11" style="2" customWidth="1"/>
    <col min="14092" max="14092" width="16" style="2" customWidth="1"/>
    <col min="14093" max="14336" width="11.42578125" style="2"/>
    <col min="14337" max="14337" width="14.28515625" style="2" customWidth="1"/>
    <col min="14338" max="14338" width="10.85546875" style="2" customWidth="1"/>
    <col min="14339" max="14339" width="10.42578125" style="2" customWidth="1"/>
    <col min="14340" max="14340" width="10.28515625" style="2" customWidth="1"/>
    <col min="14341" max="14341" width="10.7109375" style="2" customWidth="1"/>
    <col min="14342" max="14342" width="11" style="2" customWidth="1"/>
    <col min="14343" max="14343" width="11.5703125" style="2" customWidth="1"/>
    <col min="14344" max="14344" width="10.5703125" style="2" customWidth="1"/>
    <col min="14345" max="14345" width="10" style="2" customWidth="1"/>
    <col min="14346" max="14346" width="10.5703125" style="2" customWidth="1"/>
    <col min="14347" max="14347" width="11" style="2" customWidth="1"/>
    <col min="14348" max="14348" width="16" style="2" customWidth="1"/>
    <col min="14349" max="14592" width="11.42578125" style="2"/>
    <col min="14593" max="14593" width="14.28515625" style="2" customWidth="1"/>
    <col min="14594" max="14594" width="10.85546875" style="2" customWidth="1"/>
    <col min="14595" max="14595" width="10.42578125" style="2" customWidth="1"/>
    <col min="14596" max="14596" width="10.28515625" style="2" customWidth="1"/>
    <col min="14597" max="14597" width="10.7109375" style="2" customWidth="1"/>
    <col min="14598" max="14598" width="11" style="2" customWidth="1"/>
    <col min="14599" max="14599" width="11.5703125" style="2" customWidth="1"/>
    <col min="14600" max="14600" width="10.5703125" style="2" customWidth="1"/>
    <col min="14601" max="14601" width="10" style="2" customWidth="1"/>
    <col min="14602" max="14602" width="10.5703125" style="2" customWidth="1"/>
    <col min="14603" max="14603" width="11" style="2" customWidth="1"/>
    <col min="14604" max="14604" width="16" style="2" customWidth="1"/>
    <col min="14605" max="14848" width="11.42578125" style="2"/>
    <col min="14849" max="14849" width="14.28515625" style="2" customWidth="1"/>
    <col min="14850" max="14850" width="10.85546875" style="2" customWidth="1"/>
    <col min="14851" max="14851" width="10.42578125" style="2" customWidth="1"/>
    <col min="14852" max="14852" width="10.28515625" style="2" customWidth="1"/>
    <col min="14853" max="14853" width="10.7109375" style="2" customWidth="1"/>
    <col min="14854" max="14854" width="11" style="2" customWidth="1"/>
    <col min="14855" max="14855" width="11.5703125" style="2" customWidth="1"/>
    <col min="14856" max="14856" width="10.5703125" style="2" customWidth="1"/>
    <col min="14857" max="14857" width="10" style="2" customWidth="1"/>
    <col min="14858" max="14858" width="10.5703125" style="2" customWidth="1"/>
    <col min="14859" max="14859" width="11" style="2" customWidth="1"/>
    <col min="14860" max="14860" width="16" style="2" customWidth="1"/>
    <col min="14861" max="15104" width="11.42578125" style="2"/>
    <col min="15105" max="15105" width="14.28515625" style="2" customWidth="1"/>
    <col min="15106" max="15106" width="10.85546875" style="2" customWidth="1"/>
    <col min="15107" max="15107" width="10.42578125" style="2" customWidth="1"/>
    <col min="15108" max="15108" width="10.28515625" style="2" customWidth="1"/>
    <col min="15109" max="15109" width="10.7109375" style="2" customWidth="1"/>
    <col min="15110" max="15110" width="11" style="2" customWidth="1"/>
    <col min="15111" max="15111" width="11.5703125" style="2" customWidth="1"/>
    <col min="15112" max="15112" width="10.5703125" style="2" customWidth="1"/>
    <col min="15113" max="15113" width="10" style="2" customWidth="1"/>
    <col min="15114" max="15114" width="10.5703125" style="2" customWidth="1"/>
    <col min="15115" max="15115" width="11" style="2" customWidth="1"/>
    <col min="15116" max="15116" width="16" style="2" customWidth="1"/>
    <col min="15117" max="15360" width="11.42578125" style="2"/>
    <col min="15361" max="15361" width="14.28515625" style="2" customWidth="1"/>
    <col min="15362" max="15362" width="10.85546875" style="2" customWidth="1"/>
    <col min="15363" max="15363" width="10.42578125" style="2" customWidth="1"/>
    <col min="15364" max="15364" width="10.28515625" style="2" customWidth="1"/>
    <col min="15365" max="15365" width="10.7109375" style="2" customWidth="1"/>
    <col min="15366" max="15366" width="11" style="2" customWidth="1"/>
    <col min="15367" max="15367" width="11.5703125" style="2" customWidth="1"/>
    <col min="15368" max="15368" width="10.5703125" style="2" customWidth="1"/>
    <col min="15369" max="15369" width="10" style="2" customWidth="1"/>
    <col min="15370" max="15370" width="10.5703125" style="2" customWidth="1"/>
    <col min="15371" max="15371" width="11" style="2" customWidth="1"/>
    <col min="15372" max="15372" width="16" style="2" customWidth="1"/>
    <col min="15373" max="15616" width="11.42578125" style="2"/>
    <col min="15617" max="15617" width="14.28515625" style="2" customWidth="1"/>
    <col min="15618" max="15618" width="10.85546875" style="2" customWidth="1"/>
    <col min="15619" max="15619" width="10.42578125" style="2" customWidth="1"/>
    <col min="15620" max="15620" width="10.28515625" style="2" customWidth="1"/>
    <col min="15621" max="15621" width="10.7109375" style="2" customWidth="1"/>
    <col min="15622" max="15622" width="11" style="2" customWidth="1"/>
    <col min="15623" max="15623" width="11.5703125" style="2" customWidth="1"/>
    <col min="15624" max="15624" width="10.5703125" style="2" customWidth="1"/>
    <col min="15625" max="15625" width="10" style="2" customWidth="1"/>
    <col min="15626" max="15626" width="10.5703125" style="2" customWidth="1"/>
    <col min="15627" max="15627" width="11" style="2" customWidth="1"/>
    <col min="15628" max="15628" width="16" style="2" customWidth="1"/>
    <col min="15629" max="15872" width="11.42578125" style="2"/>
    <col min="15873" max="15873" width="14.28515625" style="2" customWidth="1"/>
    <col min="15874" max="15874" width="10.85546875" style="2" customWidth="1"/>
    <col min="15875" max="15875" width="10.42578125" style="2" customWidth="1"/>
    <col min="15876" max="15876" width="10.28515625" style="2" customWidth="1"/>
    <col min="15877" max="15877" width="10.7109375" style="2" customWidth="1"/>
    <col min="15878" max="15878" width="11" style="2" customWidth="1"/>
    <col min="15879" max="15879" width="11.5703125" style="2" customWidth="1"/>
    <col min="15880" max="15880" width="10.5703125" style="2" customWidth="1"/>
    <col min="15881" max="15881" width="10" style="2" customWidth="1"/>
    <col min="15882" max="15882" width="10.5703125" style="2" customWidth="1"/>
    <col min="15883" max="15883" width="11" style="2" customWidth="1"/>
    <col min="15884" max="15884" width="16" style="2" customWidth="1"/>
    <col min="15885" max="16128" width="11.42578125" style="2"/>
    <col min="16129" max="16129" width="14.28515625" style="2" customWidth="1"/>
    <col min="16130" max="16130" width="10.85546875" style="2" customWidth="1"/>
    <col min="16131" max="16131" width="10.42578125" style="2" customWidth="1"/>
    <col min="16132" max="16132" width="10.28515625" style="2" customWidth="1"/>
    <col min="16133" max="16133" width="10.7109375" style="2" customWidth="1"/>
    <col min="16134" max="16134" width="11" style="2" customWidth="1"/>
    <col min="16135" max="16135" width="11.5703125" style="2" customWidth="1"/>
    <col min="16136" max="16136" width="10.5703125" style="2" customWidth="1"/>
    <col min="16137" max="16137" width="10" style="2" customWidth="1"/>
    <col min="16138" max="16138" width="10.5703125" style="2" customWidth="1"/>
    <col min="16139" max="16139" width="11" style="2" customWidth="1"/>
    <col min="16140" max="16140" width="16" style="2" customWidth="1"/>
    <col min="16141" max="16384" width="11.42578125" style="2"/>
  </cols>
  <sheetData>
    <row r="1" spans="1:19" s="1" customFormat="1" ht="15.75" customHeight="1" x14ac:dyDescent="0.3">
      <c r="A1" s="65" t="s">
        <v>39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  <c r="N1" s="68"/>
    </row>
    <row r="2" spans="1:19" s="60" customFormat="1" ht="2.25" customHeight="1" x14ac:dyDescent="0.2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1"/>
    </row>
    <row r="3" spans="1:19" ht="1.5" hidden="1" customHeight="1" x14ac:dyDescent="0.2">
      <c r="A3" s="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4"/>
      <c r="N3" s="4"/>
    </row>
    <row r="4" spans="1:19" ht="15.75" thickBot="1" x14ac:dyDescent="0.3">
      <c r="A4" s="659" t="s">
        <v>0</v>
      </c>
      <c r="B4" s="660"/>
      <c r="C4" s="660"/>
      <c r="D4" s="660"/>
      <c r="E4" s="660"/>
      <c r="F4" s="660"/>
      <c r="G4" s="660"/>
      <c r="H4" s="660"/>
      <c r="I4" s="660"/>
      <c r="J4" s="660"/>
      <c r="K4" s="660"/>
      <c r="L4" s="5"/>
      <c r="M4" s="5"/>
      <c r="N4" s="6"/>
    </row>
    <row r="5" spans="1:19" ht="4.5" customHeight="1" x14ac:dyDescent="0.2">
      <c r="F5" s="7"/>
      <c r="G5" s="7"/>
      <c r="H5" s="7"/>
      <c r="I5" s="7"/>
      <c r="J5" s="7"/>
    </row>
    <row r="6" spans="1:19" ht="14.25" customHeight="1" x14ac:dyDescent="0.25">
      <c r="A6" s="72" t="s">
        <v>1</v>
      </c>
      <c r="B6" s="73"/>
      <c r="C6" s="661" t="s">
        <v>38</v>
      </c>
      <c r="D6" s="662"/>
      <c r="E6" s="662"/>
      <c r="F6" s="663"/>
      <c r="G6" s="8"/>
      <c r="H6" s="8"/>
      <c r="I6" s="9"/>
      <c r="J6" s="10"/>
      <c r="K6" s="10"/>
      <c r="L6" s="10"/>
    </row>
    <row r="7" spans="1:19" ht="9" customHeight="1" thickBot="1" x14ac:dyDescent="0.25">
      <c r="A7" s="11"/>
      <c r="B7" s="11"/>
      <c r="C7" s="11"/>
      <c r="D7" s="11"/>
      <c r="E7" s="12"/>
      <c r="F7" s="12"/>
      <c r="G7" s="12"/>
      <c r="H7" s="12"/>
      <c r="I7" s="13"/>
      <c r="J7" s="10"/>
      <c r="K7" s="10"/>
      <c r="L7" s="10"/>
    </row>
    <row r="8" spans="1:19" ht="15.75" customHeight="1" thickBot="1" x14ac:dyDescent="0.3">
      <c r="A8" s="74" t="s">
        <v>2</v>
      </c>
      <c r="B8" s="664" t="s">
        <v>3</v>
      </c>
      <c r="C8" s="665"/>
      <c r="D8" s="665"/>
      <c r="E8" s="665"/>
      <c r="F8" s="666"/>
      <c r="G8" s="664" t="s">
        <v>4</v>
      </c>
      <c r="H8" s="667"/>
      <c r="I8" s="667"/>
      <c r="J8" s="667"/>
      <c r="K8" s="668"/>
    </row>
    <row r="9" spans="1:19" ht="26.25" customHeight="1" x14ac:dyDescent="0.2">
      <c r="A9" s="518" t="s">
        <v>154</v>
      </c>
      <c r="B9" s="75" t="s">
        <v>6</v>
      </c>
      <c r="C9" s="76" t="s">
        <v>7</v>
      </c>
      <c r="D9" s="76" t="s">
        <v>8</v>
      </c>
      <c r="E9" s="76" t="s">
        <v>9</v>
      </c>
      <c r="F9" s="77" t="s">
        <v>10</v>
      </c>
      <c r="G9" s="75" t="s">
        <v>6</v>
      </c>
      <c r="H9" s="76" t="s">
        <v>7</v>
      </c>
      <c r="I9" s="76" t="s">
        <v>8</v>
      </c>
      <c r="J9" s="76" t="s">
        <v>9</v>
      </c>
      <c r="K9" s="77" t="s">
        <v>10</v>
      </c>
      <c r="L9" s="14"/>
    </row>
    <row r="10" spans="1:19" ht="12.75" customHeight="1" x14ac:dyDescent="0.25">
      <c r="A10" s="61" t="s">
        <v>11</v>
      </c>
      <c r="B10" s="15">
        <f>D10/9*11</f>
        <v>354.08022222222223</v>
      </c>
      <c r="C10" s="16">
        <f>D10/9*10</f>
        <v>321.89111111111112</v>
      </c>
      <c r="D10" s="509">
        <f>C38*B47</f>
        <v>289.702</v>
      </c>
      <c r="E10" s="17">
        <f>D10/9*6</f>
        <v>193.13466666666665</v>
      </c>
      <c r="F10" s="18">
        <f>D10/9*4.5</f>
        <v>144.851</v>
      </c>
      <c r="G10" s="19">
        <f>I10/9*11</f>
        <v>318.67220000000003</v>
      </c>
      <c r="H10" s="17">
        <f>I10/9*10</f>
        <v>289.702</v>
      </c>
      <c r="I10" s="510">
        <f>D10*90%</f>
        <v>260.73180000000002</v>
      </c>
      <c r="J10" s="17">
        <f>I10/9*6</f>
        <v>173.8212</v>
      </c>
      <c r="K10" s="18">
        <f>I10/9*4.5</f>
        <v>130.36590000000001</v>
      </c>
      <c r="L10" s="7"/>
      <c r="N10" s="9"/>
      <c r="O10" s="9"/>
      <c r="P10" s="9"/>
      <c r="Q10" s="9"/>
      <c r="R10" s="9"/>
      <c r="S10" s="20"/>
    </row>
    <row r="11" spans="1:19" x14ac:dyDescent="0.2">
      <c r="A11" s="61" t="s">
        <v>12</v>
      </c>
      <c r="B11" s="15">
        <f>D11/9*11</f>
        <v>212.44813333333335</v>
      </c>
      <c r="C11" s="16">
        <f>D11/9*10</f>
        <v>193.13466666666667</v>
      </c>
      <c r="D11" s="17">
        <f>D10*60%</f>
        <v>173.8212</v>
      </c>
      <c r="E11" s="17">
        <f>D11/9*6</f>
        <v>115.88079999999999</v>
      </c>
      <c r="F11" s="18">
        <f>D11/9*4.5</f>
        <v>86.910600000000002</v>
      </c>
      <c r="G11" s="19">
        <f>I11/9*11</f>
        <v>191.20332000000002</v>
      </c>
      <c r="H11" s="17">
        <f>I11/9*10</f>
        <v>173.8212</v>
      </c>
      <c r="I11" s="17">
        <f>D10*54%</f>
        <v>156.43908000000002</v>
      </c>
      <c r="J11" s="17">
        <f>I11/9*6</f>
        <v>104.29272</v>
      </c>
      <c r="K11" s="18">
        <f>I11/9*4.5</f>
        <v>78.219539999999995</v>
      </c>
      <c r="L11" s="7"/>
    </row>
    <row r="12" spans="1:19" ht="13.5" thickBot="1" x14ac:dyDescent="0.25">
      <c r="A12" s="62" t="s">
        <v>13</v>
      </c>
      <c r="B12" s="21">
        <f>D12/9*11</f>
        <v>70.816044444444444</v>
      </c>
      <c r="C12" s="22">
        <f>D12/9*10</f>
        <v>64.37822222222222</v>
      </c>
      <c r="D12" s="23">
        <f>D10*20%</f>
        <v>57.940400000000004</v>
      </c>
      <c r="E12" s="23">
        <f>D12/9*6</f>
        <v>38.626933333333334</v>
      </c>
      <c r="F12" s="24">
        <f>D12/9*4.5</f>
        <v>28.970200000000002</v>
      </c>
      <c r="G12" s="25">
        <f>I12/9*11</f>
        <v>63.734439999999992</v>
      </c>
      <c r="H12" s="23">
        <f>I12/9*10</f>
        <v>57.94039999999999</v>
      </c>
      <c r="I12" s="23">
        <f>D10*18%</f>
        <v>52.146359999999994</v>
      </c>
      <c r="J12" s="23">
        <f>I12/9*6</f>
        <v>34.764239999999994</v>
      </c>
      <c r="K12" s="24">
        <f>I12/9*4.5</f>
        <v>26.073179999999994</v>
      </c>
      <c r="L12" s="7"/>
    </row>
    <row r="13" spans="1:19" ht="6" customHeight="1" thickBot="1" x14ac:dyDescent="0.3">
      <c r="A13" s="26"/>
      <c r="B13" s="9"/>
      <c r="C13" s="9"/>
      <c r="D13" s="9"/>
      <c r="E13" s="20"/>
      <c r="F13" s="20"/>
      <c r="G13" s="20"/>
      <c r="H13" s="20"/>
      <c r="I13" s="20"/>
      <c r="J13" s="20"/>
      <c r="K13" s="9"/>
      <c r="L13" s="9"/>
    </row>
    <row r="14" spans="1:19" ht="17.25" customHeight="1" thickBot="1" x14ac:dyDescent="0.3">
      <c r="A14" s="74" t="s">
        <v>14</v>
      </c>
      <c r="B14" s="664" t="s">
        <v>3</v>
      </c>
      <c r="C14" s="665"/>
      <c r="D14" s="665"/>
      <c r="E14" s="665"/>
      <c r="F14" s="666"/>
      <c r="G14" s="664" t="s">
        <v>4</v>
      </c>
      <c r="H14" s="667"/>
      <c r="I14" s="667"/>
      <c r="J14" s="667"/>
      <c r="K14" s="668"/>
    </row>
    <row r="15" spans="1:19" ht="26.25" customHeight="1" x14ac:dyDescent="0.2">
      <c r="A15" s="518" t="s">
        <v>15</v>
      </c>
      <c r="B15" s="75" t="s">
        <v>6</v>
      </c>
      <c r="C15" s="76" t="s">
        <v>7</v>
      </c>
      <c r="D15" s="76" t="s">
        <v>8</v>
      </c>
      <c r="E15" s="76" t="s">
        <v>9</v>
      </c>
      <c r="F15" s="77" t="s">
        <v>10</v>
      </c>
      <c r="G15" s="75" t="s">
        <v>6</v>
      </c>
      <c r="H15" s="76" t="s">
        <v>7</v>
      </c>
      <c r="I15" s="76" t="s">
        <v>8</v>
      </c>
      <c r="J15" s="76" t="s">
        <v>9</v>
      </c>
      <c r="K15" s="77" t="s">
        <v>10</v>
      </c>
      <c r="L15" s="14"/>
    </row>
    <row r="16" spans="1:19" x14ac:dyDescent="0.2">
      <c r="A16" s="61" t="s">
        <v>11</v>
      </c>
      <c r="B16" s="15">
        <f>D16/9*11</f>
        <v>240.2698833333333</v>
      </c>
      <c r="C16" s="16">
        <f>D16/9*10</f>
        <v>218.42716666666664</v>
      </c>
      <c r="D16" s="509">
        <f>C39*B48</f>
        <v>196.58444999999998</v>
      </c>
      <c r="E16" s="17">
        <f>D16/9*6</f>
        <v>131.05629999999999</v>
      </c>
      <c r="F16" s="18">
        <f>D16/9*4.5</f>
        <v>98.292224999999988</v>
      </c>
      <c r="G16" s="19">
        <f>I16/9*11</f>
        <v>216.24289499999998</v>
      </c>
      <c r="H16" s="17">
        <f>I16/9*10</f>
        <v>196.58444999999998</v>
      </c>
      <c r="I16" s="510">
        <f>D16*90%</f>
        <v>176.92600499999998</v>
      </c>
      <c r="J16" s="17">
        <f>I16/9*6</f>
        <v>117.95066999999997</v>
      </c>
      <c r="K16" s="18">
        <f>I16/9*4.5</f>
        <v>88.463002499999988</v>
      </c>
      <c r="L16" s="7"/>
    </row>
    <row r="17" spans="1:14" x14ac:dyDescent="0.2">
      <c r="A17" s="61" t="s">
        <v>12</v>
      </c>
      <c r="B17" s="15">
        <f>D17/9*11</f>
        <v>144.16192999999998</v>
      </c>
      <c r="C17" s="16">
        <f>D17/9*10</f>
        <v>131.05629999999996</v>
      </c>
      <c r="D17" s="17">
        <f>D16*60%</f>
        <v>117.95066999999997</v>
      </c>
      <c r="E17" s="17">
        <f>D17/9*6</f>
        <v>78.633779999999987</v>
      </c>
      <c r="F17" s="18">
        <f>D17/9*4.5</f>
        <v>58.975334999999987</v>
      </c>
      <c r="G17" s="19">
        <f>I17/9*11</f>
        <v>129.74573699999999</v>
      </c>
      <c r="H17" s="17">
        <f>I17/9*10</f>
        <v>117.95067</v>
      </c>
      <c r="I17" s="17">
        <f>D16*54%</f>
        <v>106.155603</v>
      </c>
      <c r="J17" s="17">
        <f>I17/9*6</f>
        <v>70.77040199999999</v>
      </c>
      <c r="K17" s="18">
        <f>I17/9*4.5</f>
        <v>53.0778015</v>
      </c>
      <c r="L17" s="7"/>
    </row>
    <row r="18" spans="1:14" ht="13.5" thickBot="1" x14ac:dyDescent="0.25">
      <c r="A18" s="62" t="s">
        <v>13</v>
      </c>
      <c r="B18" s="21">
        <f>D18/9*11</f>
        <v>48.053976666666664</v>
      </c>
      <c r="C18" s="22">
        <f>D18/9*10</f>
        <v>43.685433333333336</v>
      </c>
      <c r="D18" s="23">
        <f>D16*20%</f>
        <v>39.316890000000001</v>
      </c>
      <c r="E18" s="23">
        <f>D18/9*6</f>
        <v>26.211259999999999</v>
      </c>
      <c r="F18" s="24">
        <f>D18/9*4.5</f>
        <v>19.658445</v>
      </c>
      <c r="G18" s="25">
        <f>I18/9*11</f>
        <v>43.248578999999992</v>
      </c>
      <c r="H18" s="23">
        <f>I18/9*10</f>
        <v>39.316889999999994</v>
      </c>
      <c r="I18" s="23">
        <f>D16*18%</f>
        <v>35.385200999999995</v>
      </c>
      <c r="J18" s="23">
        <f>I18/9*6</f>
        <v>23.590133999999999</v>
      </c>
      <c r="K18" s="24">
        <f>I18/9*4.5</f>
        <v>17.692600499999998</v>
      </c>
      <c r="L18" s="7"/>
    </row>
    <row r="19" spans="1:14" ht="6" customHeight="1" thickBot="1" x14ac:dyDescent="0.3">
      <c r="A19" s="26"/>
      <c r="F19" s="7"/>
      <c r="G19" s="7"/>
      <c r="H19" s="7"/>
      <c r="I19" s="7"/>
      <c r="J19" s="7"/>
    </row>
    <row r="20" spans="1:14" ht="17.25" customHeight="1" thickBot="1" x14ac:dyDescent="0.3">
      <c r="A20" s="78" t="s">
        <v>16</v>
      </c>
      <c r="B20" s="647" t="s">
        <v>17</v>
      </c>
      <c r="C20" s="648"/>
      <c r="D20" s="648"/>
      <c r="E20" s="649"/>
      <c r="F20" s="647" t="s">
        <v>4</v>
      </c>
      <c r="G20" s="648"/>
      <c r="H20" s="648"/>
      <c r="I20" s="650"/>
      <c r="L20" s="7"/>
    </row>
    <row r="21" spans="1:14" ht="26.25" customHeight="1" x14ac:dyDescent="0.2">
      <c r="A21" s="519" t="s">
        <v>155</v>
      </c>
      <c r="B21" s="526" t="s">
        <v>36</v>
      </c>
      <c r="C21" s="80" t="s">
        <v>18</v>
      </c>
      <c r="D21" s="81" t="s">
        <v>19</v>
      </c>
      <c r="E21" s="81" t="s">
        <v>20</v>
      </c>
      <c r="F21" s="81" t="s">
        <v>36</v>
      </c>
      <c r="G21" s="81" t="s">
        <v>18</v>
      </c>
      <c r="H21" s="81" t="s">
        <v>19</v>
      </c>
      <c r="I21" s="83" t="s">
        <v>20</v>
      </c>
      <c r="L21" s="669"/>
      <c r="M21" s="670"/>
      <c r="N21" s="670"/>
    </row>
    <row r="22" spans="1:14" ht="12.75" customHeight="1" x14ac:dyDescent="0.2">
      <c r="A22" s="61" t="s">
        <v>11</v>
      </c>
      <c r="B22" s="527">
        <f>C22/6*7</f>
        <v>129.1395</v>
      </c>
      <c r="C22" s="511">
        <f>C40*B49</f>
        <v>110.691</v>
      </c>
      <c r="D22" s="17">
        <f>C22/6*5</f>
        <v>92.242499999999993</v>
      </c>
      <c r="E22" s="27">
        <f>C22/6*3</f>
        <v>55.345500000000001</v>
      </c>
      <c r="F22" s="528">
        <f>G22/6*7</f>
        <v>116.22555000000001</v>
      </c>
      <c r="G22" s="510">
        <f>C22*90%</f>
        <v>99.621900000000011</v>
      </c>
      <c r="H22" s="17">
        <f>G22/6*5</f>
        <v>83.018250000000009</v>
      </c>
      <c r="I22" s="18">
        <f>G22/6*3</f>
        <v>49.810950000000005</v>
      </c>
      <c r="L22" s="493"/>
      <c r="M22" s="494"/>
      <c r="N22" s="60"/>
    </row>
    <row r="23" spans="1:14" x14ac:dyDescent="0.2">
      <c r="A23" s="61" t="s">
        <v>12</v>
      </c>
      <c r="B23" s="19">
        <f>C23/6*7</f>
        <v>77.483699999999999</v>
      </c>
      <c r="C23" s="53">
        <f>C22*60%</f>
        <v>66.414599999999993</v>
      </c>
      <c r="D23" s="17">
        <f>C23/6*5</f>
        <v>55.345499999999994</v>
      </c>
      <c r="E23" s="27">
        <f>C23/6*3</f>
        <v>33.207299999999996</v>
      </c>
      <c r="F23" s="17">
        <f>G23/6*7</f>
        <v>69.735330000000005</v>
      </c>
      <c r="G23" s="17">
        <f>C22*54%</f>
        <v>59.773140000000005</v>
      </c>
      <c r="H23" s="17">
        <f>G23/6*5</f>
        <v>49.810950000000005</v>
      </c>
      <c r="I23" s="18">
        <f>G23/6*3</f>
        <v>29.886570000000006</v>
      </c>
      <c r="L23" s="493"/>
      <c r="M23" s="494"/>
      <c r="N23" s="60"/>
    </row>
    <row r="24" spans="1:14" ht="13.5" thickBot="1" x14ac:dyDescent="0.25">
      <c r="A24" s="62" t="s">
        <v>13</v>
      </c>
      <c r="B24" s="25">
        <f>B22*20%</f>
        <v>25.8279</v>
      </c>
      <c r="C24" s="54">
        <f>C22*20%</f>
        <v>22.138200000000001</v>
      </c>
      <c r="D24" s="23">
        <f>C24/6*5</f>
        <v>18.448500000000003</v>
      </c>
      <c r="E24" s="28">
        <f>C24/6*3</f>
        <v>11.069100000000001</v>
      </c>
      <c r="F24" s="23">
        <f>G24/6*7</f>
        <v>23.245109999999997</v>
      </c>
      <c r="G24" s="23">
        <f>C22*18%</f>
        <v>19.924379999999999</v>
      </c>
      <c r="H24" s="23">
        <f>G24/6*5</f>
        <v>16.603649999999998</v>
      </c>
      <c r="I24" s="24">
        <f>G24/6*3</f>
        <v>9.9621899999999997</v>
      </c>
    </row>
    <row r="25" spans="1:14" ht="6.75" customHeight="1" x14ac:dyDescent="0.2"/>
    <row r="26" spans="1:14" ht="6" customHeight="1" thickBot="1" x14ac:dyDescent="0.3">
      <c r="A26" s="31"/>
      <c r="B26" s="51"/>
      <c r="C26" s="51"/>
      <c r="D26" s="51"/>
      <c r="E26" s="51"/>
      <c r="F26" s="51"/>
      <c r="J26" s="29"/>
      <c r="K26" s="29"/>
    </row>
    <row r="27" spans="1:14" ht="15" customHeight="1" thickBot="1" x14ac:dyDescent="0.3">
      <c r="A27" s="84" t="s">
        <v>21</v>
      </c>
      <c r="B27" s="85"/>
      <c r="C27" s="85"/>
      <c r="D27" s="85"/>
      <c r="E27" s="85"/>
      <c r="F27" s="85"/>
      <c r="G27" s="512">
        <v>25</v>
      </c>
      <c r="H27" s="86" t="s">
        <v>22</v>
      </c>
      <c r="I27" s="32"/>
      <c r="J27" s="29"/>
      <c r="K27" s="29"/>
    </row>
    <row r="28" spans="1:14" ht="12" customHeight="1" thickBot="1" x14ac:dyDescent="0.25"/>
    <row r="29" spans="1:14" x14ac:dyDescent="0.2">
      <c r="A29" s="87" t="s">
        <v>23</v>
      </c>
      <c r="B29" s="651" t="s">
        <v>24</v>
      </c>
      <c r="C29" s="652"/>
      <c r="D29" s="653"/>
    </row>
    <row r="30" spans="1:14" ht="13.5" thickBot="1" x14ac:dyDescent="0.25">
      <c r="A30" s="88" t="s">
        <v>25</v>
      </c>
      <c r="B30" s="89" t="s">
        <v>26</v>
      </c>
      <c r="C30" s="90" t="s">
        <v>27</v>
      </c>
      <c r="D30" s="91" t="s">
        <v>28</v>
      </c>
    </row>
    <row r="31" spans="1:14" ht="13.5" thickBot="1" x14ac:dyDescent="0.25">
      <c r="A31" s="33" t="s">
        <v>2</v>
      </c>
      <c r="B31" s="34">
        <f>C38/21.75</f>
        <v>76.112183908045978</v>
      </c>
      <c r="C31" s="35">
        <f>C38/21.75/9*6</f>
        <v>50.741455938697314</v>
      </c>
      <c r="D31" s="30">
        <f>C38/21.75/2</f>
        <v>38.056091954022989</v>
      </c>
    </row>
    <row r="32" spans="1:14" ht="13.5" thickBot="1" x14ac:dyDescent="0.25">
      <c r="A32" s="36" t="s">
        <v>14</v>
      </c>
      <c r="B32" s="37">
        <f>C39/21.75</f>
        <v>31.713563218390803</v>
      </c>
      <c r="C32" s="38">
        <f>C39/21.75/9*6</f>
        <v>21.1423754789272</v>
      </c>
      <c r="D32" s="39">
        <f>C39/21.75/2</f>
        <v>15.856781609195401</v>
      </c>
    </row>
    <row r="33" spans="1:15" x14ac:dyDescent="0.2">
      <c r="A33" s="40"/>
      <c r="B33" s="92" t="s">
        <v>27</v>
      </c>
      <c r="C33" s="93" t="s">
        <v>29</v>
      </c>
      <c r="D33" s="94" t="s">
        <v>30</v>
      </c>
    </row>
    <row r="34" spans="1:15" ht="13.5" thickBot="1" x14ac:dyDescent="0.25">
      <c r="A34" s="41" t="s">
        <v>16</v>
      </c>
      <c r="B34" s="42">
        <f>C40/21.75</f>
        <v>16.964137931034482</v>
      </c>
      <c r="C34" s="43">
        <f>C40/21.75/6*5</f>
        <v>14.136781609195401</v>
      </c>
      <c r="D34" s="44">
        <f>C40/21.75/2</f>
        <v>8.4820689655172412</v>
      </c>
    </row>
    <row r="35" spans="1:15" ht="13.5" thickBot="1" x14ac:dyDescent="0.25">
      <c r="G35" s="491"/>
      <c r="H35" s="492"/>
      <c r="I35" s="492"/>
      <c r="J35" s="492"/>
    </row>
    <row r="36" spans="1:15" ht="13.5" thickBot="1" x14ac:dyDescent="0.25">
      <c r="A36" s="654" t="s">
        <v>37</v>
      </c>
      <c r="B36" s="655"/>
      <c r="C36" s="656"/>
      <c r="E36" s="523"/>
      <c r="F36" s="60"/>
      <c r="G36" s="671"/>
      <c r="H36" s="672"/>
      <c r="I36" s="672"/>
      <c r="J36" s="672"/>
      <c r="K36" s="672"/>
      <c r="L36" s="672"/>
      <c r="M36" s="672"/>
      <c r="N36" s="672"/>
      <c r="O36" s="672"/>
    </row>
    <row r="37" spans="1:15" ht="4.5" customHeight="1" thickBot="1" x14ac:dyDescent="0.25">
      <c r="E37" s="60"/>
      <c r="F37" s="60"/>
      <c r="G37" s="60"/>
    </row>
    <row r="38" spans="1:15" x14ac:dyDescent="0.2">
      <c r="A38" s="95" t="s">
        <v>31</v>
      </c>
      <c r="B38" s="45" t="s">
        <v>32</v>
      </c>
      <c r="C38" s="96">
        <v>1655.44</v>
      </c>
      <c r="E38" s="524"/>
      <c r="F38" s="525"/>
      <c r="H38" s="46"/>
      <c r="I38" s="522"/>
      <c r="J38" s="47"/>
    </row>
    <row r="39" spans="1:15" ht="12.75" customHeight="1" x14ac:dyDescent="0.2">
      <c r="A39" s="48"/>
      <c r="B39" s="51" t="s">
        <v>33</v>
      </c>
      <c r="C39" s="97">
        <v>689.77</v>
      </c>
      <c r="E39" s="524"/>
      <c r="F39" s="525"/>
      <c r="H39" s="522"/>
      <c r="I39" s="522"/>
      <c r="J39" s="47"/>
    </row>
    <row r="40" spans="1:15" ht="12.75" customHeight="1" thickBot="1" x14ac:dyDescent="0.25">
      <c r="A40" s="49"/>
      <c r="B40" s="50" t="s">
        <v>34</v>
      </c>
      <c r="C40" s="98">
        <v>368.97</v>
      </c>
      <c r="E40" s="524"/>
      <c r="F40" s="525"/>
      <c r="H40" s="522"/>
      <c r="I40" s="522"/>
      <c r="J40" s="47"/>
    </row>
    <row r="41" spans="1:15" ht="4.5" customHeight="1" thickBot="1" x14ac:dyDescent="0.25"/>
    <row r="42" spans="1:15" ht="13.5" thickBot="1" x14ac:dyDescent="0.25">
      <c r="A42" s="99" t="s">
        <v>35</v>
      </c>
      <c r="B42" s="100"/>
      <c r="C42" s="101"/>
      <c r="J42" s="51"/>
      <c r="K42" s="51"/>
      <c r="L42" s="51"/>
    </row>
    <row r="45" spans="1:15" x14ac:dyDescent="0.2">
      <c r="A45" s="513" t="s">
        <v>132</v>
      </c>
      <c r="B45" s="514"/>
      <c r="C45" s="514"/>
    </row>
    <row r="46" spans="1:15" x14ac:dyDescent="0.2">
      <c r="A46" s="514"/>
      <c r="B46" s="514"/>
      <c r="C46" s="514"/>
    </row>
    <row r="47" spans="1:15" x14ac:dyDescent="0.2">
      <c r="A47" s="515" t="s">
        <v>40</v>
      </c>
      <c r="B47" s="516">
        <v>0.17499999999999999</v>
      </c>
      <c r="C47" s="517"/>
    </row>
    <row r="48" spans="1:15" x14ac:dyDescent="0.2">
      <c r="A48" s="515" t="s">
        <v>41</v>
      </c>
      <c r="B48" s="516">
        <v>0.28499999999999998</v>
      </c>
      <c r="C48" s="517"/>
    </row>
    <row r="49" spans="1:3" x14ac:dyDescent="0.2">
      <c r="A49" s="515" t="s">
        <v>34</v>
      </c>
      <c r="B49" s="516">
        <v>0.3</v>
      </c>
      <c r="C49" s="517"/>
    </row>
  </sheetData>
  <sheetProtection algorithmName="SHA-512" hashValue="YmKuPQIWvfGHkK5zRJVJwzbkLBzUGE7sF45kRfcvUY3uIKhtbfY+jB8kFzrGMkh/0D0OHQpqcEwdW2P8OXHTFQ==" saltValue="1jWvGpp5YRK0oBSV/q/mGw==" spinCount="100000" sheet="1" objects="1" scenarios="1"/>
  <mergeCells count="12">
    <mergeCell ref="A4:K4"/>
    <mergeCell ref="C6:F6"/>
    <mergeCell ref="B8:F8"/>
    <mergeCell ref="G8:K8"/>
    <mergeCell ref="B14:F14"/>
    <mergeCell ref="G14:K14"/>
    <mergeCell ref="B20:E20"/>
    <mergeCell ref="F20:I20"/>
    <mergeCell ref="B29:D29"/>
    <mergeCell ref="A36:C36"/>
    <mergeCell ref="L21:N21"/>
    <mergeCell ref="G36:O36"/>
  </mergeCells>
  <pageMargins left="0.7" right="0.7" top="0.78740157499999996" bottom="0.78740157499999996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Mehr- und Mindereinnahmen EB </vt:lpstr>
      <vt:lpstr>Mehr-u.Mindereinn. 4 Varianten</vt:lpstr>
      <vt:lpstr>Gebühren Variante entfällt</vt:lpstr>
      <vt:lpstr> Gebühren ab 01.01.2025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Kepper, Silke</dc:creator>
  <cp:lastModifiedBy>Katrin Kneisel</cp:lastModifiedBy>
  <cp:lastPrinted>2024-09-05T15:58:57Z</cp:lastPrinted>
  <dcterms:created xsi:type="dcterms:W3CDTF">2023-11-08T11:04:14Z</dcterms:created>
  <dcterms:modified xsi:type="dcterms:W3CDTF">2024-11-21T15:07:32Z</dcterms:modified>
</cp:coreProperties>
</file>